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D:\_Projekty\2024_06_SUS PK - Studnice\Rozpočet\20250203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  <sheet name="2 - SO102" sheetId="4" r:id="rId4"/>
  </sheets>
  <definedNames>
    <definedName name="_xlnm.Print_Area" localSheetId="0">Souhrn!$A$1:$G$26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SO101'!$A$1:$M$294</definedName>
    <definedName name="_xlnm.Print_Titles" localSheetId="2">'1 - SO101'!$26:$28</definedName>
    <definedName name="_xlnm.Print_Area" localSheetId="3">'2 - SO102'!$A$1:$M$288</definedName>
    <definedName name="_xlnm.Print_Titles" localSheetId="3">'2 - SO102'!$27:$29</definedName>
  </definedNames>
  <calcPr/>
</workbook>
</file>

<file path=xl/calcChain.xml><?xml version="1.0" encoding="utf-8"?>
<calcChain xmlns="http://schemas.openxmlformats.org/spreadsheetml/2006/main">
  <c i="4" l="1" r="J271"/>
  <c r="R266"/>
  <c r="Q266"/>
  <c r="R261"/>
  <c r="Q261"/>
  <c r="R256"/>
  <c r="Q256"/>
  <c r="R251"/>
  <c r="Q251"/>
  <c r="R246"/>
  <c r="Q246"/>
  <c r="R241"/>
  <c r="Q241"/>
  <c r="R236"/>
  <c r="Q236"/>
  <c r="R231"/>
  <c r="Q231"/>
  <c r="R226"/>
  <c r="Q226"/>
  <c r="R221"/>
  <c r="Q221"/>
  <c r="R216"/>
  <c r="Q216"/>
  <c r="R211"/>
  <c r="Q211"/>
  <c r="R206"/>
  <c r="R271"/>
  <c r="Q206"/>
  <c r="Q271"/>
  <c r="S271"/>
  <c r="S25"/>
  <c r="J203"/>
  <c r="R198"/>
  <c r="R203"/>
  <c r="Q198"/>
  <c r="Q203"/>
  <c r="S203"/>
  <c r="S24"/>
  <c r="J195"/>
  <c r="R190"/>
  <c r="Q190"/>
  <c r="R185"/>
  <c r="Q185"/>
  <c r="R180"/>
  <c r="Q180"/>
  <c r="R175"/>
  <c r="Q175"/>
  <c r="R170"/>
  <c r="Q170"/>
  <c r="R165"/>
  <c r="Q165"/>
  <c r="R160"/>
  <c r="Q160"/>
  <c r="R155"/>
  <c r="Q155"/>
  <c r="R150"/>
  <c r="Q150"/>
  <c r="R145"/>
  <c r="R195"/>
  <c r="Q145"/>
  <c r="Q195"/>
  <c r="S195"/>
  <c r="S23"/>
  <c r="J142"/>
  <c r="R137"/>
  <c r="Q137"/>
  <c r="R132"/>
  <c r="R142"/>
  <c r="Q132"/>
  <c r="Q142"/>
  <c r="S142"/>
  <c r="S22"/>
  <c r="J129"/>
  <c r="R124"/>
  <c r="Q124"/>
  <c r="R119"/>
  <c r="Q119"/>
  <c r="R114"/>
  <c r="Q114"/>
  <c r="R109"/>
  <c r="Q109"/>
  <c r="R104"/>
  <c r="Q104"/>
  <c r="R99"/>
  <c r="Q99"/>
  <c r="R94"/>
  <c r="Q94"/>
  <c r="R89"/>
  <c r="Q89"/>
  <c r="R84"/>
  <c r="Q84"/>
  <c r="R79"/>
  <c r="Q79"/>
  <c r="R74"/>
  <c r="Q74"/>
  <c r="R69"/>
  <c r="Q69"/>
  <c r="R64"/>
  <c r="Q64"/>
  <c r="R59"/>
  <c r="Q59"/>
  <c r="R54"/>
  <c r="R129"/>
  <c r="Q54"/>
  <c r="Q129"/>
  <c r="S129"/>
  <c r="S21"/>
  <c r="J51"/>
  <c r="R46"/>
  <c r="Q46"/>
  <c r="R41"/>
  <c r="Q41"/>
  <c r="R36"/>
  <c r="Q36"/>
  <c r="R31"/>
  <c r="R51"/>
  <c r="Q31"/>
  <c r="Q51"/>
  <c r="S51"/>
  <c r="S20"/>
  <c r="A13"/>
  <c r="R11"/>
  <c r="Q11"/>
  <c r="S11"/>
  <c i="1" r="S22"/>
  <c i="3" r="J277"/>
  <c r="R272"/>
  <c r="Q272"/>
  <c r="R267"/>
  <c r="Q267"/>
  <c r="R262"/>
  <c r="Q262"/>
  <c r="R257"/>
  <c r="Q257"/>
  <c r="R252"/>
  <c r="Q252"/>
  <c r="R247"/>
  <c r="Q247"/>
  <c r="R242"/>
  <c r="Q242"/>
  <c r="R237"/>
  <c r="Q237"/>
  <c r="R232"/>
  <c r="Q232"/>
  <c r="R227"/>
  <c r="Q227"/>
  <c r="R222"/>
  <c r="Q222"/>
  <c r="R217"/>
  <c r="Q217"/>
  <c r="R212"/>
  <c r="Q212"/>
  <c r="R207"/>
  <c r="Q207"/>
  <c r="R202"/>
  <c r="Q202"/>
  <c r="R197"/>
  <c r="Q197"/>
  <c r="R192"/>
  <c r="Q192"/>
  <c r="R187"/>
  <c r="R277"/>
  <c r="Q187"/>
  <c r="Q277"/>
  <c r="S277"/>
  <c r="S24"/>
  <c r="J184"/>
  <c r="R179"/>
  <c r="Q179"/>
  <c r="R174"/>
  <c r="Q174"/>
  <c r="R169"/>
  <c r="Q169"/>
  <c r="R164"/>
  <c r="Q164"/>
  <c r="R159"/>
  <c r="Q159"/>
  <c r="R154"/>
  <c r="Q154"/>
  <c r="R149"/>
  <c r="Q149"/>
  <c r="R144"/>
  <c r="Q144"/>
  <c r="R139"/>
  <c r="R184"/>
  <c r="Q139"/>
  <c r="Q184"/>
  <c r="S184"/>
  <c r="S23"/>
  <c r="J136"/>
  <c r="R131"/>
  <c r="Q131"/>
  <c r="R126"/>
  <c r="R136"/>
  <c r="Q126"/>
  <c r="Q136"/>
  <c r="S136"/>
  <c r="S22"/>
  <c r="J123"/>
  <c r="R118"/>
  <c r="Q118"/>
  <c r="R113"/>
  <c r="Q113"/>
  <c r="R108"/>
  <c r="Q108"/>
  <c r="R103"/>
  <c r="Q103"/>
  <c r="R98"/>
  <c r="Q98"/>
  <c r="R93"/>
  <c r="Q93"/>
  <c r="R88"/>
  <c r="Q88"/>
  <c r="R83"/>
  <c r="Q83"/>
  <c r="R78"/>
  <c r="Q78"/>
  <c r="R73"/>
  <c r="Q73"/>
  <c r="R68"/>
  <c r="Q68"/>
  <c r="R63"/>
  <c r="Q63"/>
  <c r="R58"/>
  <c r="Q58"/>
  <c r="R53"/>
  <c r="R123"/>
  <c r="Q53"/>
  <c r="Q123"/>
  <c r="S123"/>
  <c r="S21"/>
  <c r="J50"/>
  <c r="R45"/>
  <c r="Q45"/>
  <c r="R40"/>
  <c r="Q40"/>
  <c r="R35"/>
  <c r="Q35"/>
  <c r="R30"/>
  <c r="R50"/>
  <c r="Q30"/>
  <c r="Q50"/>
  <c r="S50"/>
  <c r="S20"/>
  <c r="A13"/>
  <c r="R11"/>
  <c r="Q11"/>
  <c r="S11"/>
  <c i="1" r="S21"/>
  <c i="2" r="J66"/>
  <c r="R61"/>
  <c r="Q61"/>
  <c r="R56"/>
  <c r="Q56"/>
  <c r="R51"/>
  <c r="Q51"/>
  <c r="R46"/>
  <c r="Q46"/>
  <c r="R41"/>
  <c r="Q41"/>
  <c r="R36"/>
  <c r="Q36"/>
  <c r="R31"/>
  <c r="Q31"/>
  <c r="R26"/>
  <c r="R66"/>
  <c r="Q26"/>
  <c r="Q66"/>
  <c r="S66"/>
  <c r="S20"/>
  <c r="A13"/>
  <c r="R11"/>
  <c r="Q11"/>
  <c r="S11"/>
  <c i="1" r="S20"/>
  <c r="F22"/>
  <c r="D22"/>
  <c r="F21"/>
  <c r="D21"/>
  <c r="F20"/>
  <c r="D20"/>
</calcChain>
</file>

<file path=xl/sharedStrings.xml><?xml version="1.0" encoding="utf-8"?>
<sst xmlns="http://schemas.openxmlformats.org/spreadsheetml/2006/main">
  <si>
    <t>SOUHRNNÝ LIST STAVBY</t>
  </si>
  <si>
    <t>STAVBA</t>
  </si>
  <si>
    <t>039 - Silnice III/03426 Studnice - Košínov - hranice PK</t>
  </si>
  <si>
    <t>03.02.2025</t>
  </si>
  <si>
    <t>ZÁKLADNÍ ÚDAJE</t>
  </si>
  <si>
    <t xml:space="preserve">Objednatel: </t>
  </si>
  <si>
    <t xml:space="preserve">Cena (bez DPH): </t>
  </si>
  <si>
    <t>Správa a údržba silnic Pardubického kraje</t>
  </si>
  <si>
    <t xml:space="preserve">Zhotovitel: </t>
  </si>
  <si>
    <t xml:space="preserve">Cena (s DPH): </t>
  </si>
  <si>
    <t/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</si>
  <si>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</si>
  <si>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</si>
  <si>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</si>
  <si>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</si>
  <si>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</si>
  <si>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</si>
  <si>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</si>
  <si>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</si>
  <si>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</si>
  <si>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</si>
  <si>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</si>
  <si>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SO101</t>
  </si>
  <si>
    <t>Pozemní komunikace km 0,000 - 2,543</t>
  </si>
  <si>
    <t>SO102</t>
  </si>
  <si>
    <t>Pozemní komunikace km 2,543 - KÚ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</si>
  <si>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</si>
  <si>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</si>
  <si>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</si>
  <si>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</si>
  <si>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</si>
  <si>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</si>
  <si>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</si>
  <si>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</si>
  <si>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podmínky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</si>
  <si>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</si>
  <si>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</si>
  <si>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</si>
  <si>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</si>
  <si>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</si>
  <si>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</si>
  <si>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</si>
  <si>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</si>
  <si>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podmínky</t>
  </si>
  <si>
    <t>02720</t>
  </si>
  <si>
    <t>POMOC PRÁCE ZŘÍZ NEBO ZAJIŠŤ REGULACI A OCHRANU DOPRAVY</t>
  </si>
  <si>
    <t>KPL</t>
  </si>
  <si>
    <t>doplňující popis</t>
  </si>
  <si>
    <t>realizace stavby za celkové uzavírky, 2 etapy, doba realizace 1-2 měsíce / etapa</t>
  </si>
  <si>
    <t>výměra</t>
  </si>
  <si>
    <t>1 = 1,000000 =&gt; A</t>
  </si>
  <si>
    <t>technická specifikace</t>
  </si>
  <si>
    <t>Položka zahrnuje:
- veškeré náklady spojené s objednatelem požadovanými zařízeními
Položka nezahrnuje:
- x</t>
  </si>
  <si>
    <t>cenová soustava</t>
  </si>
  <si>
    <t>OTSKP 2024</t>
  </si>
  <si>
    <t>02730</t>
  </si>
  <si>
    <t>POMOC PRÁCE ZŘÍZ NEBO ZAJIŠŤ OCHRANU INŽENÝRSKÝCH SÍTÍ</t>
  </si>
  <si>
    <t>Položka zahrnuje:
- veškeré náklady spojené s ochranou inženýrských sítí
Položka nezahrnuje:
- x</t>
  </si>
  <si>
    <t>02910</t>
  </si>
  <si>
    <t>OSTATNÍ POŽADAVKY - ZEMĚMĚŘIČSKÁ MĚŘENÍ</t>
  </si>
  <si>
    <t>DSPS a stavba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</si>
  <si>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</si>
  <si>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02944</t>
  </si>
  <si>
    <t>OSTAT POŽADAVKY - DOKUMENTACE SKUTEČ PROVEDENÍ V DIGIT FORMĚ</t>
  </si>
  <si>
    <t>3 paré + 3 CD</t>
  </si>
  <si>
    <t>Položka zahrnuje:
- veškeré náklady spojené s objednatelem požadovanými pracemi
Položka nezahrnuje:
- x</t>
  </si>
  <si>
    <t>02945</t>
  </si>
  <si>
    <t>OSTAT POŽADAVKY - GEOMETRICKÝ PLÁN</t>
  </si>
  <si>
    <t>HM</t>
  </si>
  <si>
    <t>Provedení geometrických plánů dle požadavků majetkoprávního vypořádání stavby.</t>
  </si>
  <si>
    <t>5 = 5,000000 =&gt; A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</si>
  <si>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</si>
  <si>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</si>
  <si>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</si>
  <si>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</si>
  <si>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</si>
  <si>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</si>
  <si>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</si>
  <si>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</si>
  <si>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</si>
  <si>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</si>
  <si>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</si>
  <si>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</si>
  <si>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</si>
  <si>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</si>
  <si>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</si>
  <si>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Pozemní komunikace km 0,000 - 2,543</t>
  </si>
  <si>
    <t>zemní práce</t>
  </si>
  <si>
    <t>vodorovné konstrukce</t>
  </si>
  <si>
    <t>komunikace</t>
  </si>
  <si>
    <t>ostatní práce</t>
  </si>
  <si>
    <t>014101</t>
  </si>
  <si>
    <t>POPLATKY ZA SKLÁDKU</t>
  </si>
  <si>
    <t>M3</t>
  </si>
  <si>
    <t>zemina a kamení</t>
  </si>
  <si>
    <t>dle pol. č. 17120:250,576 = 250,576000 =&gt; A _x000d_
odečet - obsyp: -78,665 = -78,665000 =&gt; B _x000d_
odečet - zemní krajnice:-26,95 = -26,950000 =&gt; C _x000d_
A+B+C = 144,961000 =&gt; D</t>
  </si>
  <si>
    <t>Položka zahrnuje:
- veškeré poplatky provozovateli skládky související s uložením odpadu na skládce.
Položka nezahrnuje:
- x</t>
  </si>
  <si>
    <t>014102</t>
  </si>
  <si>
    <t>T</t>
  </si>
  <si>
    <t>beton</t>
  </si>
  <si>
    <t>dle pol . č. 96615:26,95*2,3 = 61,985000 =&gt; A</t>
  </si>
  <si>
    <t>železobeton</t>
  </si>
  <si>
    <t>dle pol. č. 96616:14,400*2,5 = 36,000000 =&gt; A</t>
  </si>
  <si>
    <t>014211</t>
  </si>
  <si>
    <t>POPLATKY ZA ZEMNÍK - ORNICE</t>
  </si>
  <si>
    <t>tříděná zemina</t>
  </si>
  <si>
    <t xml:space="preserve">AutoCAD výměra:  4066,00*0,1 = 406,600000 =&gt; A</t>
  </si>
  <si>
    <t>Položka zahrnuje:
- veškeré poplatky majiteli zemníku související s nákupem zeminy (nikoliv s otvírkou zemníku)
Položka nezahrnuje:
- x</t>
  </si>
  <si>
    <t>1 - zemní práce</t>
  </si>
  <si>
    <t>11373E</t>
  </si>
  <si>
    <t>FRÉZOVÁNÍ ZPEVNĚNÝCH PLOCH BETON DROBNÝCH OPRAV A PLOŠ ROZPADŮ DO 500M2</t>
  </si>
  <si>
    <t>stávající asf. plochy v místě napojení_x000d_
AutoCAD výměra: 55*0,05 = 2,750000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</si>
  <si>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</si>
  <si>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113766</t>
  </si>
  <si>
    <t>FRÉZOVÁNÍ DRÁŽKY PRŮŘEZU DO 800MM2 V ASFALTOVÉ VOZOVCE</t>
  </si>
  <si>
    <t>M</t>
  </si>
  <si>
    <t>Ze situace: 31,95 = 31,950000 =&gt; A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</si>
  <si>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</si>
  <si>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</si>
  <si>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</si>
  <si>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odkop stávající konstrukce vozovky dle navržené nivelety s přemístěním (uložení v místě stavby)</t>
  </si>
  <si>
    <t>130 = 130,000000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</si>
  <si>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</si>
  <si>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</si>
  <si>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</si>
  <si>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materiál z deponie</t>
  </si>
  <si>
    <t>obsyp: 78,665 = 78,665000 =&gt; A _x000d_
zemní krajnice:26,95 = 26,950000 =&gt; B _x000d_
A+B = 105,615000 =&gt; C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</si>
  <si>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</si>
  <si>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12922</t>
  </si>
  <si>
    <t>ČIŠTĚNÍ KRAJNIC OD NÁNOSU TL. DO 100MM</t>
  </si>
  <si>
    <t>M2</t>
  </si>
  <si>
    <t xml:space="preserve">AutoCAD výměra:  2543*0,5*2 = 2543,000000 =&gt; A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</si>
  <si>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</si>
  <si>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</si>
  <si>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</si>
  <si>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 xml:space="preserve">AutoCAD výměra:  137,2+81,2+301+84,5+241,6+117,8+65,5+12,1+295,2+320+49,2+7,9+46 = 1759,200000 =&gt; A</t>
  </si>
  <si>
    <t>13273</t>
  </si>
  <si>
    <t>HLOUBENÍ RÝH ŠÍŘ DO 2M PAŽ I NEPAŽ TŘ. I</t>
  </si>
  <si>
    <t xml:space="preserve">Vybourání, podélné propustky, AutoCAD výměra:  (7+5,2+5,6+10,6+5,2+3,7+7,2)*0,65*0,9*0,7 = 18,222750 =&gt; A _x000d_
Nové podélné propustky,_x000d_
AutoCAD výměra:  (9+8)*0,65*0,9 = 9,945000 =&gt; B _x000d_
Vybourání, příčné propustky, _x000d_
AutoCAD výměra:  (8,3+11,4+8+7,5+8+8,7+7,6+7,2)*1,4*0,9*0,7 = 58,829400 =&gt; C _x000d_
Nové příčné propustky_x000d_
AutoCAD výměra:  (9,4+8,5)*1,4*0,9 = 22,554000 =&gt; D _x000d_
odvodňovací žlab,_x000d_
AutoCAD výměra:  10,5*1,5*0,7 = 11,025000 =&gt; E _x000d_
A+B+C+D+E = 120,576150 =&gt; F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</si>
  <si>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
</t>
  </si>
  <si>
    <t>17120</t>
  </si>
  <si>
    <t>ULOŽENÍ SYPANINY DO NÁSYPŮ A NA SKLÁDKY BEZ ZHUTNĚNÍ</t>
  </si>
  <si>
    <t>dle pol. č. 12373:130 = 130,000000 =&gt; A _x000d_
dle pol. č. 13273:120,576 = 120,576000 =&gt; B _x000d_
A+B = 250,576000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</si>
  <si>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</si>
  <si>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</si>
  <si>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</si>
  <si>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 xml:space="preserve">AutoCAD výměra:  26,95 = 26,950000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</si>
  <si>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</si>
  <si>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</si>
  <si>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</si>
  <si>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vyzískaný materiál, jemnozrnný materiál</t>
  </si>
  <si>
    <t xml:space="preserve">Podélné propustky:  87,6*0,9*0,5*0,6 = 23,652000 =&gt; A _x000d_
Příčné propustky:  (11+66,4)*1,4*0,8*0,6 = 52,012800 =&gt; B _x000d_
Odvodňovací žlab:_x000d_
7,5*0,8*0,5 = 3,000000 =&gt; C _x000d_
A+B+C = 78,664800 =&gt; D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</si>
  <si>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</si>
  <si>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17581</t>
  </si>
  <si>
    <t>OBSYP POTRUBÍ A OBJEKTŮ Z NAKUPOVANÝCH MATERIÁLŮ</t>
  </si>
  <si>
    <t>ŠD</t>
  </si>
  <si>
    <t xml:space="preserve">Odvodňovací žlab:  7,5*0,8*0,3 = 1,800000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</si>
  <si>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</si>
  <si>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18221</t>
  </si>
  <si>
    <t>ROZPROSTŘENÍ ORNICE VE SVAHU V TL DO 0,10M</t>
  </si>
  <si>
    <t xml:space="preserve">AutoCAD výměra:  4066,00 = 4066,000000 =&gt; A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</si>
  <si>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</si>
  <si>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</si>
  <si>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</si>
  <si>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</si>
  <si>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</si>
  <si>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</si>
  <si>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dle položky č. 18242:4066 = 4066,000000 =&gt; A</t>
  </si>
  <si>
    <t>Položka zahrnuje:
- pokosení se shrabáním, naložení shrabků na dopravní prostředek, s odvozem a se složením, to vše bez ohledu na sklon terénu
- nutné zalití a hnojení
Položka nezahrnuje:
- x</t>
  </si>
  <si>
    <t>4 - vodorovné konstrukce</t>
  </si>
  <si>
    <t>45131A</t>
  </si>
  <si>
    <t>PODKLADNÍ A VÝPLŇOVÉ VRSTVY Z PROSTÉHO BETONU C20/25</t>
  </si>
  <si>
    <t xml:space="preserve">pod příčné propustky_x000d_
AutoCAD výměra:  11*0,8*0,15+66,4*0,5*0,15 = 6,300000 =&gt; A _x000d_
podélné propustky_x000d_
AutoCAD výměra:  87,6*0,5*0,1 = 4,380000 =&gt; B _x000d_
pod odvodňovací žlab_x000d_
AutoCAD výměra:  7,5*0,9*0,1 = 0,675000 =&gt; C _x000d_
A+B+C = 11,355000 =&gt; D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</si>
  <si>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</si>
  <si>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</si>
  <si>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</si>
  <si>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beton C20/25nXF3, vyspárováno cem. maltou M25-XF3</t>
  </si>
  <si>
    <t>zpevněná čela, podélné propustky: (10*2*3,5)*tl. 0,2m = 14,000000 =&gt; A _x000d_
zpevněná čela, příčné propustky: (8*2*3,5)*tl.0,2m = 11,200000 =&gt; B _x000d_
odvod. žlab: 2*2*0,2 = 0,800000 =&gt; C _x000d_
A+B+C = 26,000000 =&gt; D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</si>
  <si>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</si>
  <si>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5 - komunikace</t>
  </si>
  <si>
    <t>56330</t>
  </si>
  <si>
    <t>VOZOVKOVÉ VRSTVY ZE ŠTĚRKODRTI</t>
  </si>
  <si>
    <t>doplnění materiálu dle navržené nivelety, vč. rozprostření</t>
  </si>
  <si>
    <t>260 = 260,000000 =&gt; A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</si>
  <si>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</si>
  <si>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56363</t>
  </si>
  <si>
    <t>VOZOVKOVÉ VRSTVY Z RECYKLOVANÉHO MATERIÁLU TL DO 150MM</t>
  </si>
  <si>
    <t>fr. 0/22</t>
  </si>
  <si>
    <t>199,0 = 199,000000 =&gt; A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</si>
  <si>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</si>
  <si>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</t>
  </si>
  <si>
    <t>R</t>
  </si>
  <si>
    <t>VRSTVY PRO OBNOVU A OPRAVY RECYKL ZA STUDENA BEZ PŘIDÁNÍ POJIVA</t>
  </si>
  <si>
    <t>Jedná se o promletí stávajících konstrukčních vrstev, bez přidání nového materiálu, které je zahrnuto v pol. č. 56330.</t>
  </si>
  <si>
    <t xml:space="preserve">AutoCAD výměra:  2543*5,6*0,25 = 3560,200000 =&gt; A</t>
  </si>
  <si>
    <t xml:space="preserve">Položka zahrnuje:
- provedení recyklace dle předepsaného technologického předpisu, zhutnění vrstvy v předepsané tloušťce
- zřízení vrstvy bez rozlišení šířky, pokládání vrstvy po etapách
- úpravu napojení, ukončení
Položka nezahrnuje:
- postřiky, nátěry
</t>
  </si>
  <si>
    <t>56962</t>
  </si>
  <si>
    <t>ZPEVNĚNÍ KRAJNIC Z RECYKLOVANÉHO MATERIÁLU TL DO 100MM</t>
  </si>
  <si>
    <t xml:space="preserve">AutoCAD výměra:  2521 = 2521,000000 =&gt; A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</si>
  <si>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</si>
  <si>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</si>
  <si>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</si>
  <si>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0,60 kg/m2</t>
  </si>
  <si>
    <t>AutoCAD výměra: 2543*5,2 = 13223,600000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</si>
  <si>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</si>
  <si>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</si>
  <si>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</si>
  <si>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0,30 kg/m2</t>
  </si>
  <si>
    <t>AutoCAD výměra: 2543*5,0 = 12715,000000 =&gt; A</t>
  </si>
  <si>
    <t>574A03</t>
  </si>
  <si>
    <t>ASFALTOVÝ BETON PRO OBRUSNÉ VRSTVY ACO 11</t>
  </si>
  <si>
    <t>napojení stávajících ploch:99*0,05 = 4,950000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</si>
  <si>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</si>
  <si>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574A33</t>
  </si>
  <si>
    <t>ASFALTOVÝ BETON PRO OBRUSNÉ VRSTVY ACO 11 TL. 40MM</t>
  </si>
  <si>
    <t>574E66</t>
  </si>
  <si>
    <t>ASFALTOVÝ BETON PRO PODKLADNÍ VRSTVY ACP 16+, 16S TL. 70MM</t>
  </si>
  <si>
    <t>9 - ostatní práce</t>
  </si>
  <si>
    <t>91228</t>
  </si>
  <si>
    <t>SMĚROVÉ SLOUPKY Z PLAST HMOT VČETNĚ ODRAZNÉHO PÁSKU</t>
  </si>
  <si>
    <t>KUS</t>
  </si>
  <si>
    <t>Z11 a,b 134 ks = 134,000000 =&gt; A _x000d_
Z11 g 12 ks = 12,000000 =&gt; B _x000d_
A+B = 146,000000 =&gt; C</t>
  </si>
  <si>
    <t>Položka zahrnuje:
- dodání a osazení sloupku včetně nutných zemních prací
- vnitrostaveništní a mimostaveništní doprava
- odrazky plastové nebo z retroreflexní fólie
Položka nezahrnuje:
- x</t>
  </si>
  <si>
    <t>914131</t>
  </si>
  <si>
    <t>DOPRAVNÍ ZNAČKY ZÁKLADNÍ VELIKOSTI OCELOVÉ FÓLIE TŘ 2 - DODÁVKA A MONTÁŽ</t>
  </si>
  <si>
    <t>IZ4a,b:1+1 = 2,000000 =&gt; A _x000d_
P1:1 = 1,000000 =&gt; B _x000d_
IS3b:1 = 1,000000 =&gt; C _x000d_
IJ4b:1 = 1,000000 =&gt; D _x000d_
E13:1 = 1,000000 =&gt; E _x000d_
IS3c:1 = 1,000000 =&gt; F _x000d_
P1:1 = 1,000000 =&gt; G _x000d_
IZ4a,b:1+1 = 2,000000 =&gt; H _x000d_
A+B+C+D+E+F+G+H = 10,000000 =&gt; I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</si>
  <si>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</si>
  <si>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</si>
  <si>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</si>
  <si>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IZ4a,b:1+1 = 2,000000 =&gt; A _x000d_
P1+E2b:1+1 = 2,000000 =&gt; B _x000d_
IS3b:1 = 1,000000 =&gt; C _x000d_
IJ4b:1 = 1,000000 =&gt; D _x000d_
IS3c:1 = 1,000000 =&gt; E _x000d_
P1+E2b:1+1 = 2,000000 =&gt; F _x000d_
IZ4a,b:1+1 = 2,000000 =&gt; G _x000d_
A+B+C+D+E+F+G = 11,000000 =&gt; H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</si>
  <si>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</si>
  <si>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</si>
  <si>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</si>
  <si>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V2b (1,5/1,5/0,25) 30,6 m:30,6*0,5*0,25 = 3,825000 =&gt; A _x000d_
V4 (0,125) 5054 m:5054*0,125 = 631,750000 =&gt; B _x000d_
A+B = 635,575000 =&gt; C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</si>
  <si>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</si>
  <si>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</si>
  <si>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</si>
  <si>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9183B3</t>
  </si>
  <si>
    <t>PROPUSTY Z TRUB DN 400MM PLASTOVÝCH</t>
  </si>
  <si>
    <t>potrubí DN400 PP SN12</t>
  </si>
  <si>
    <t xml:space="preserve">Podélné propustky, AutoCAD výměra:  =21+6,5+9+6,5+8+10,6+7+5,5+5,5+8 = 87,600000 =&gt; A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</si>
  <si>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</si>
  <si>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DN 400 PP SN 16</t>
  </si>
  <si>
    <t xml:space="preserve">Příčné propustky, AutoCAD výměra:  11,4+9,5+9,6+9,4+9,3+8,7+8,5 = 66,400000 =&gt; A</t>
  </si>
  <si>
    <t>9183D3</t>
  </si>
  <si>
    <t>PROPUSTY Z TRUB DN 600MM PLASTOVÝCH</t>
  </si>
  <si>
    <t>DN 600 PP SN 16</t>
  </si>
  <si>
    <t xml:space="preserve">příčné propustky_x000d_
AutoCAD výměra:  11 = 11,000000 =&gt; A</t>
  </si>
  <si>
    <t>931316</t>
  </si>
  <si>
    <t>TĚSNĚNÍ DILATAČ SPAR ASF ZÁLIVKOU PRŮŘ DO 800MM2</t>
  </si>
  <si>
    <t>Položka zahrnuje:
- dodávku a osazení předepsaného materiálu
- očištění ploch spáry před úpravou
- očištění okolí spáry po úpravě
Položka nezahrnuje:
- těsnící profil</t>
  </si>
  <si>
    <t>93556</t>
  </si>
  <si>
    <t>ŽLABY Z DÍLCŮ Z BETONU SVĚTLÉ ŠÍŘKY DO 400MM VČET MŘÍŽÍ</t>
  </si>
  <si>
    <t>betonový odvodňovací žlab s mříží 0,7x0,6x1,5 m, mříž D400</t>
  </si>
  <si>
    <t>10,5 = 10,500000 =&gt; A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</si>
  <si>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</si>
  <si>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96615</t>
  </si>
  <si>
    <t>BOURÁNÍ KONSTRUKCÍ Z PROSTÉHO BETONU</t>
  </si>
  <si>
    <t xml:space="preserve">vybourání příčných propustků, prostý beton,_x000d_
AutoCAD výměra:  5,5*1,4*0,35*10 = 26,950000 =&gt; A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</si>
  <si>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</si>
  <si>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</si>
  <si>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</si>
  <si>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 xml:space="preserve">čela propustků podélných:2*0,5*0,8*2 = 1,600000 =&gt; A _x000d_
čela propustky příčné_x000d_
AutoCAD výměra:  2*0,5*0,8*16 = 12,800000 =&gt; B _x000d_
A+B = 14,400000 =&gt; C</t>
  </si>
  <si>
    <t>969234</t>
  </si>
  <si>
    <t>VYBOURÁNÍ POTRUBÍ DN DO 200MM KANALIZAČ</t>
  </si>
  <si>
    <t>potrubí PVC
vč. uložení a poplatku za skládku</t>
  </si>
  <si>
    <t>podélné propustky:5,6 = 5,600000 =&gt; A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</si>
  <si>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</si>
  <si>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</si>
  <si>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</si>
  <si>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potrubí betonové
vč. uložení a poplatku za skládku</t>
  </si>
  <si>
    <t>podélné propustky:10,6 = 10,600000 =&gt; A</t>
  </si>
  <si>
    <t>969246</t>
  </si>
  <si>
    <t>VYBOURÁNÍ POTRUBÍ DN DO 400MM KANALIZAČ</t>
  </si>
  <si>
    <t>potrubí ocelové
vč. uložení a poplatku za skládku</t>
  </si>
  <si>
    <t>podélné propustky: 7 = 7,000000 =&gt; A</t>
  </si>
  <si>
    <t xml:space="preserve">podélné propustky: 7+3,7+7,2 = 17,900000 =&gt; A _x000d_
příčné propustky_x000d_
AutoCAD výměra:  7,2+8+7,5+8+8,7+7,6+7,2 = 54,200000 =&gt; B _x000d_
A+B = 72,100000 =&gt; C</t>
  </si>
  <si>
    <t>969257</t>
  </si>
  <si>
    <t>VYBOURÁNÍ POTRUBÍ DN DO 500MM KANALIZAČ</t>
  </si>
  <si>
    <t>podélné propustky: 5,2 = 5,200000 =&gt; A</t>
  </si>
  <si>
    <t>969258</t>
  </si>
  <si>
    <t>VYBOURÁNÍ POTRUBÍ DN DO 600MM KANALIZAČ</t>
  </si>
  <si>
    <t xml:space="preserve">podélné propustky: 5,2 = 5,200000 =&gt; A _x000d_
příčné propustky_x000d_
AutoCAD výměra:  8,3 = 8,300000 =&gt; B _x000d_
A+B = 13,500000 =&gt; C</t>
  </si>
  <si>
    <t>SO102 - Pozemní komunikace km 2,543 - KÚ</t>
  </si>
  <si>
    <t>potrubí</t>
  </si>
  <si>
    <t>dle pol. č. 17120:224,245 = 224,245000 =&gt; A _x000d_
odečet - obsyp: -49,636 = -49,636000 =&gt; B _x000d_
odečet - zemní krajnice:-8,09 = -8,090000 =&gt; C _x000d_
A+B+C = 166,519000 =&gt; D</t>
  </si>
  <si>
    <t>dle pol . č. 96615:8,085*2,3 = 18,595500 =&gt; A</t>
  </si>
  <si>
    <t>dle pol. č. 96616:8,00*2,5 = 20,000000 =&gt; A</t>
  </si>
  <si>
    <t xml:space="preserve">AutoCAD výměra:  2497,00*0,1 = 249,700000 =&gt; A</t>
  </si>
  <si>
    <t xml:space="preserve">stávající asf. plochy v místě napojení_x000d_
AutoCAD výměra:  30*0,1 = 3,000000 =&gt; A</t>
  </si>
  <si>
    <t xml:space="preserve">AutoCAD výměra:  5,4+5 = 10,400000 =&gt; A</t>
  </si>
  <si>
    <t>150 = 150,000000 =&gt; A</t>
  </si>
  <si>
    <t>obsyp: 49,636 = 49,636000 =&gt; A _x000d_
zemní krajnice:8,09 = 8,090000 =&gt; B _x000d_
A+B = 57,726000 =&gt; C</t>
  </si>
  <si>
    <t xml:space="preserve">AutoCAD výměra:  1400,5*0,5*2 = 1400,500000 =&gt; A</t>
  </si>
  <si>
    <t xml:space="preserve">AutoCAD výměra:  51+37+98+189,5+135+73+61+177,6+277,7+180,1 = 1279,900000 =&gt; A</t>
  </si>
  <si>
    <t xml:space="preserve">vybourání - podélné propustky, zemina použita pro obsyp_x000d_
AutoCAD výměra:  (12+5,7+4,3+5+5,1+6,5+19,3+7,5+6,5+6+5,2+5,1+5,7+7,5)*0,65*0,9*0,7 = 41,523300 =&gt; A _x000d_
vybourání - příčné propustky, zemina použita pro obsyp_x000d_
AutoCAD výměra:  (8,6+8+8)*1,4*0,9*0,7 = 21,697200 =&gt; B _x000d_
odvodňovací žlab_x000d_
AutoCAD výměra:  10,5*1,5*0,7 = 11,025000 =&gt; C _x000d_
A+B+C = 74,245500 =&gt; D</t>
  </si>
  <si>
    <t>dle pol. č. 12373:150 = 150,000000 =&gt; A _x000d_
dle pol. č. 13273:74,245 = 74,245000 =&gt; B _x000d_
A+B = 224,245000 =&gt; C</t>
  </si>
  <si>
    <t xml:space="preserve">AutoCAD výměra:  8,09 = 8,090000 =&gt; A</t>
  </si>
  <si>
    <t xml:space="preserve">Podélné propustky,_x000d_
AutoCAD výměra:  111,5*0,9*0,5*0,6 = 30,105000 =&gt; A _x000d_
Příčné propustky:  _x000d_
AutoCAD výměra:  (24,6)*1,4*0,8*0,6 = 16,531200 =&gt; B _x000d_
Odvodňovací žlab:_x000d_
7,5*0,8*0,5 = 3,000000 =&gt; C _x000d_
A+B+C = 49,636200 =&gt; D</t>
  </si>
  <si>
    <t>ŠP</t>
  </si>
  <si>
    <t>obsyp chráničky:151,1m*0,2m2 = 30,220000 =&gt; A</t>
  </si>
  <si>
    <t xml:space="preserve">AutoCAD výměra:  2497,0 = 2497,000000 =&gt; A</t>
  </si>
  <si>
    <t xml:space="preserve">AutoCAD výměra:2497   = 2497,000000 =&gt; A</t>
  </si>
  <si>
    <t>dle položky č. 18242:2497 = 2497,000000 =&gt; A</t>
  </si>
  <si>
    <t xml:space="preserve">pod příčné propustky_x000d_
AutoCAD výměra:  24,6*0,5*0,15 = 1,845000 =&gt; A _x000d_
podélné propustky_x000d_
AutoCAD výměra:  111,5*0,5*0,1 = 5,575000 =&gt; B _x000d_
AutoCAD výměra:  _x000d_
pod odvodňovací žlab_x000d_
AutoCAD výměra:  7,5*0,9*0,1 = 0,675000 =&gt; C _x000d_
A+B+C = 8,095000 =&gt; D</t>
  </si>
  <si>
    <t xml:space="preserve">zpevněná čela lom. Kamenem tl. 20 cm v bet. loži: (2*2)*tl. 0,2m = 0,800000 =&gt; A _x000d_
vyústění meliorace: 1,0*tl.0,2m = 0,200000 =&gt; B _x000d_
zpevněná čela, příčné propustky:  3*2*3,5*0,2 = 4,200000 =&gt; C _x000d_
zpevněná čela, podélné propustky:16*2*3,5*0,2 = 22,400000 =&gt; E _x000d_
A+B+C+E = 27,600000 =&gt; D</t>
  </si>
  <si>
    <t>180 = 180,000000 =&gt; A</t>
  </si>
  <si>
    <t>468,6 = 468,600000 =&gt; A</t>
  </si>
  <si>
    <t xml:space="preserve">AutoCAD výměra:  1400,5*5,6*0,25 = 1960,700000 =&gt; A</t>
  </si>
  <si>
    <t xml:space="preserve">AutoCAD výměra:  1290 = 1290,000000 =&gt; A</t>
  </si>
  <si>
    <t xml:space="preserve">AutoCAD výměra:  1400,5*5,2 = 7282,600000 =&gt; A</t>
  </si>
  <si>
    <t xml:space="preserve">AutoCAD výměra:  1400,5*5 = 7002,500000 =&gt; A</t>
  </si>
  <si>
    <t xml:space="preserve">napojení stávajících ploch, AutoCAD výměra:  183,4*0,04 = 7,336000 =&gt; A</t>
  </si>
  <si>
    <t>574E06</t>
  </si>
  <si>
    <t>ASFALTOVÝ BETON PRO PODKLADNÍ VRSTVY ACP 16+, 16S</t>
  </si>
  <si>
    <t xml:space="preserve">napojení stávajících ploch, AutoCAD výměra:  183,4*0,06 = 11,004000 =&gt; A</t>
  </si>
  <si>
    <t>8 - potrubí</t>
  </si>
  <si>
    <t>87633</t>
  </si>
  <si>
    <t>CHRÁNIČKY Z TRUB PLASTOVÝCH DN DO 150MM</t>
  </si>
  <si>
    <t>151,1 = 151,100000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</si>
  <si>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</si>
  <si>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Z11 a,b 38 ks = 38,000000 =&gt; A _x000d_
Z11 g 4 ks = 4,000000 =&gt; B _x000d_
A+B = 42,000000 =&gt; C</t>
  </si>
  <si>
    <t>IJ4b:1 = 1,000000 =&gt; A _x000d_
E13:1 = 1,000000 =&gt; B _x000d_
P2:1 = 1,000000 =&gt; C _x000d_
IJ4b:1 = 1,000000 =&gt; D _x000d_
E13:1 = 1,000000 =&gt; E _x000d_
IZ4a,b:2 = 2,000000 =&gt; F _x000d_
P1:1 = 1,000000 =&gt; G _x000d_
IS3a + IS3b:2 = 2,000000 =&gt; H _x000d_
4xIS14+E13:5 = 5,000000 =&gt; I _x000d_
A+B+C+D+E+F+G+H+I = 15,000000 =&gt; J</t>
  </si>
  <si>
    <t>IJ4b:1 = 1,000000 =&gt; A _x000d_
P2:1 = 1,000000 =&gt; B _x000d_
IJ4b:1 = 1,000000 =&gt; C _x000d_
IZ4a,b:2 = 2,000000 =&gt; D _x000d_
P1+E2b:2 = 2,000000 =&gt; E _x000d_
IS3a + IS3b:2 = 2,000000 =&gt; F _x000d_
4xIS14+E13:5 = 5,000000 =&gt; G _x000d_
A+B+C+D+E+F+G = 14,000000 =&gt; H</t>
  </si>
  <si>
    <t>V2b (1,5/1,5/0,25) 30,6 m:11,5*0,5*0,25 = 1,437500 =&gt; A _x000d_
V4 (0,125) 5054 m:2788*0,125 = 348,500000 =&gt; B _x000d_
A+B = 349,937500 =&gt; C</t>
  </si>
  <si>
    <t xml:space="preserve">Podélné propustky, AutoCAD výměra:  9+7+6+6+6+7+19,3+7,5+7+7,5+7,5+7,1+7,1+7,5 = 111,500000 =&gt; A</t>
  </si>
  <si>
    <t xml:space="preserve">Příčné propustky,_x000d_
AutoCAD výměra:  8,6+8+8 = 24,600000 =&gt; A</t>
  </si>
  <si>
    <t xml:space="preserve">vybourání příčných propustků, prostý beton_x000d_
AutoCAD výměra:  5,5*1,4*0,35*3 = 8,085000 =&gt; A</t>
  </si>
  <si>
    <t xml:space="preserve">čela propustků podélných:2*0,5*0,8*4 = 3,200000 =&gt; A _x000d_
čela propustky příčné_x000d_
AutoCAD výměra:  2*0,5*0,8*6 = 4,800000 =&gt; B _x000d_
A+B = 8,000000 =&gt; C</t>
  </si>
  <si>
    <t xml:space="preserve">podélné propustky_x000d_
AutoCAD výměra:  5,7+4,3+5,1+6,5+6+5,1+5,2+5,7 = 43,600000 =&gt; A</t>
  </si>
  <si>
    <t xml:space="preserve">podélné propustky _x000d_
AutoCAD výměra:  12+5+6,5+19,3 = 42,800000 =&gt; A _x000d_
příčné propustky_x000d_
AutoCAD výměra:  7,5+7,1+7,1 = 21,700000 =&gt; B _x000d_
A+B = 64,500000 =&gt; C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</si>
</sst>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10</v>
      </c>
      <c r="B13" s="1"/>
      <c r="C13" s="1"/>
      <c r="D13" s="19" t="s">
        <v>11</v>
      </c>
      <c r="E13" s="16"/>
      <c r="F13" s="19">
        <v>0</v>
      </c>
      <c r="G13" s="12"/>
      <c r="H13" s="2"/>
      <c r="I13" s="2"/>
    </row>
    <row r="14">
      <c r="A14" s="15" t="s">
        <v>12</v>
      </c>
      <c r="B14" s="1"/>
      <c r="C14" s="1"/>
      <c r="D14" s="19" t="s">
        <v>13</v>
      </c>
      <c r="E14" s="16"/>
      <c r="F14" s="1"/>
      <c r="G14" s="12"/>
      <c r="H14" s="2"/>
      <c r="I14" s="2"/>
    </row>
    <row r="15" ht="14" customHeight="1">
      <c r="A15" s="18" t="s">
        <v>14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15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16</v>
      </c>
      <c r="C19" s="21" t="s">
        <v>17</v>
      </c>
      <c r="D19" s="22" t="s">
        <v>18</v>
      </c>
      <c r="E19" s="22"/>
      <c r="F19" s="22" t="s">
        <v>19</v>
      </c>
      <c r="G19" s="12"/>
      <c r="H19" s="2"/>
      <c r="I19" s="2"/>
    </row>
    <row r="20">
      <c r="A20" s="9"/>
      <c r="B20" s="23" t="s">
        <v>20</v>
      </c>
      <c r="C20" s="24" t="s">
        <v>21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22</v>
      </c>
      <c r="C21" s="24" t="s">
        <v>23</v>
      </c>
      <c r="D21" s="25">
        <f>'1 - SO101'!J10</f>
        <v>0</v>
      </c>
      <c r="E21" s="26"/>
      <c r="F21" s="25">
        <f>('1 - SO101'!J11)</f>
        <v>0</v>
      </c>
      <c r="G21" s="12"/>
      <c r="H21" s="2"/>
      <c r="I21" s="2"/>
      <c r="S21" s="27">
        <f>ROUND('1 - SO101'!S11,4)</f>
        <v>0</v>
      </c>
    </row>
    <row r="22">
      <c r="A22" s="9"/>
      <c r="B22" s="23" t="s">
        <v>24</v>
      </c>
      <c r="C22" s="24" t="s">
        <v>25</v>
      </c>
      <c r="D22" s="25">
        <f>'2 - SO102'!J10</f>
        <v>0</v>
      </c>
      <c r="E22" s="26"/>
      <c r="F22" s="25">
        <f>('2 - SO102'!J11)</f>
        <v>0</v>
      </c>
      <c r="G22" s="12"/>
      <c r="H22" s="2"/>
      <c r="I22" s="2"/>
      <c r="S22" s="27">
        <f>ROUND('2 - SO102'!S11,4)</f>
        <v>0</v>
      </c>
    </row>
    <row r="23">
      <c r="A23" s="13"/>
      <c r="B23" s="4"/>
      <c r="C23" s="4"/>
      <c r="D23" s="4"/>
      <c r="E23" s="4"/>
      <c r="F23" s="4"/>
      <c r="G23" s="14"/>
      <c r="H23" s="2"/>
      <c r="I23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01'!A11" display="'SO101"/>
    <hyperlink ref="B22" location="'2 - SO102'!A11" display="'SO102"/>
  </hyperlinks>
  <pageMargins left="0.39375" right="0.39375" top="0.5902778" bottom="0.39375" header="0.1965278" footer="0.1576389"/>
  <pageSetup paperSize="9" orientation="portrait" fitToHeight="0"/>
  <headerFooter>
    <oddFooter>&amp;LOTSKP 2024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11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13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18</v>
      </c>
      <c r="L19" s="22" t="s">
        <v>19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S66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18</v>
      </c>
      <c r="K24" s="35" t="s">
        <v>42</v>
      </c>
      <c r="L24" s="22" t="s">
        <v>19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44</v>
      </c>
      <c r="D26" s="42"/>
      <c r="E26" s="42" t="s">
        <v>45</v>
      </c>
      <c r="F26" s="42" t="s">
        <v>10</v>
      </c>
      <c r="G26" s="43" t="s">
        <v>46</v>
      </c>
      <c r="H26" s="44">
        <v>1</v>
      </c>
      <c r="I26" s="25">
        <v>0</v>
      </c>
      <c r="J26" s="45">
        <v>0</v>
      </c>
      <c r="K26" s="46">
        <v>0.20999999999999999</v>
      </c>
      <c r="L26" s="47"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47</v>
      </c>
      <c r="C27" s="1"/>
      <c r="D27" s="1"/>
      <c r="E27" s="49" t="s">
        <v>48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49</v>
      </c>
      <c r="C28" s="1"/>
      <c r="D28" s="1"/>
      <c r="E28" s="49" t="s">
        <v>50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51</v>
      </c>
      <c r="C29" s="1"/>
      <c r="D29" s="1"/>
      <c r="E29" s="49" t="s">
        <v>52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53</v>
      </c>
      <c r="C30" s="51"/>
      <c r="D30" s="51"/>
      <c r="E30" s="52" t="s">
        <v>54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55</v>
      </c>
      <c r="D31" s="42"/>
      <c r="E31" s="42" t="s">
        <v>56</v>
      </c>
      <c r="F31" s="42" t="s">
        <v>10</v>
      </c>
      <c r="G31" s="43" t="s">
        <v>46</v>
      </c>
      <c r="H31" s="54">
        <v>1</v>
      </c>
      <c r="I31" s="55">
        <v>0</v>
      </c>
      <c r="J31" s="56">
        <v>0</v>
      </c>
      <c r="K31" s="57">
        <v>0.20999999999999999</v>
      </c>
      <c r="L31" s="58"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10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49</v>
      </c>
      <c r="C33" s="1"/>
      <c r="D33" s="1"/>
      <c r="E33" s="49" t="s">
        <v>50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51</v>
      </c>
      <c r="C34" s="1"/>
      <c r="D34" s="1"/>
      <c r="E34" s="49" t="s">
        <v>57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53</v>
      </c>
      <c r="C35" s="51"/>
      <c r="D35" s="51"/>
      <c r="E35" s="52" t="s">
        <v>54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58</v>
      </c>
      <c r="D36" s="42"/>
      <c r="E36" s="42" t="s">
        <v>59</v>
      </c>
      <c r="F36" s="42" t="s">
        <v>10</v>
      </c>
      <c r="G36" s="43" t="s">
        <v>46</v>
      </c>
      <c r="H36" s="54">
        <v>1</v>
      </c>
      <c r="I36" s="55">
        <v>0</v>
      </c>
      <c r="J36" s="56">
        <v>0</v>
      </c>
      <c r="K36" s="57">
        <v>0.20999999999999999</v>
      </c>
      <c r="L36" s="58"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47</v>
      </c>
      <c r="C37" s="1"/>
      <c r="D37" s="1"/>
      <c r="E37" s="49" t="s">
        <v>60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49</v>
      </c>
      <c r="C38" s="1"/>
      <c r="D38" s="1"/>
      <c r="E38" s="49" t="s">
        <v>50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51</v>
      </c>
      <c r="C39" s="1"/>
      <c r="D39" s="1"/>
      <c r="E39" s="49" t="s">
        <v>61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53</v>
      </c>
      <c r="C40" s="51"/>
      <c r="D40" s="51"/>
      <c r="E40" s="52" t="s">
        <v>54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62</v>
      </c>
      <c r="D41" s="42"/>
      <c r="E41" s="42" t="s">
        <v>63</v>
      </c>
      <c r="F41" s="42" t="s">
        <v>10</v>
      </c>
      <c r="G41" s="43" t="s">
        <v>46</v>
      </c>
      <c r="H41" s="54">
        <v>1</v>
      </c>
      <c r="I41" s="55">
        <v>0</v>
      </c>
      <c r="J41" s="56">
        <v>0</v>
      </c>
      <c r="K41" s="57">
        <v>0.20999999999999999</v>
      </c>
      <c r="L41" s="58"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64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49</v>
      </c>
      <c r="C43" s="1"/>
      <c r="D43" s="1"/>
      <c r="E43" s="49" t="s">
        <v>50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51</v>
      </c>
      <c r="C44" s="1"/>
      <c r="D44" s="1"/>
      <c r="E44" s="49" t="s">
        <v>65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53</v>
      </c>
      <c r="C45" s="51"/>
      <c r="D45" s="51"/>
      <c r="E45" s="52" t="s">
        <v>54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66</v>
      </c>
      <c r="D46" s="42"/>
      <c r="E46" s="42" t="s">
        <v>67</v>
      </c>
      <c r="F46" s="42" t="s">
        <v>10</v>
      </c>
      <c r="G46" s="43" t="s">
        <v>68</v>
      </c>
      <c r="H46" s="54">
        <v>5</v>
      </c>
      <c r="I46" s="55">
        <v>0</v>
      </c>
      <c r="J46" s="56">
        <v>0</v>
      </c>
      <c r="K46" s="57">
        <v>0.20999999999999999</v>
      </c>
      <c r="L46" s="58"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47</v>
      </c>
      <c r="C47" s="1"/>
      <c r="D47" s="1"/>
      <c r="E47" s="49" t="s">
        <v>69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49</v>
      </c>
      <c r="C48" s="1"/>
      <c r="D48" s="1"/>
      <c r="E48" s="49" t="s">
        <v>70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51</v>
      </c>
      <c r="C49" s="1"/>
      <c r="D49" s="1"/>
      <c r="E49" s="49" t="s">
        <v>71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53</v>
      </c>
      <c r="C50" s="51"/>
      <c r="D50" s="51"/>
      <c r="E50" s="52" t="s">
        <v>54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72</v>
      </c>
      <c r="D51" s="42"/>
      <c r="E51" s="42" t="s">
        <v>73</v>
      </c>
      <c r="F51" s="42" t="s">
        <v>10</v>
      </c>
      <c r="G51" s="43" t="s">
        <v>46</v>
      </c>
      <c r="H51" s="54">
        <v>1</v>
      </c>
      <c r="I51" s="55">
        <v>0</v>
      </c>
      <c r="J51" s="56">
        <v>0</v>
      </c>
      <c r="K51" s="57">
        <v>0.20999999999999999</v>
      </c>
      <c r="L51" s="58"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47</v>
      </c>
      <c r="C52" s="1"/>
      <c r="D52" s="1"/>
      <c r="E52" s="49" t="s">
        <v>10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49</v>
      </c>
      <c r="C53" s="1"/>
      <c r="D53" s="1"/>
      <c r="E53" s="49" t="s">
        <v>50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51</v>
      </c>
      <c r="C54" s="1"/>
      <c r="D54" s="1"/>
      <c r="E54" s="49" t="s">
        <v>74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53</v>
      </c>
      <c r="C55" s="51"/>
      <c r="D55" s="51"/>
      <c r="E55" s="52" t="s">
        <v>54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75</v>
      </c>
      <c r="D56" s="42"/>
      <c r="E56" s="42" t="s">
        <v>76</v>
      </c>
      <c r="F56" s="42" t="s">
        <v>10</v>
      </c>
      <c r="G56" s="43" t="s">
        <v>46</v>
      </c>
      <c r="H56" s="54">
        <v>1</v>
      </c>
      <c r="I56" s="55">
        <v>0</v>
      </c>
      <c r="J56" s="56">
        <v>0</v>
      </c>
      <c r="K56" s="57">
        <v>0.20999999999999999</v>
      </c>
      <c r="L56" s="58"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47</v>
      </c>
      <c r="C57" s="1"/>
      <c r="D57" s="1"/>
      <c r="E57" s="49" t="s">
        <v>10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49</v>
      </c>
      <c r="C58" s="1"/>
      <c r="D58" s="1"/>
      <c r="E58" s="49" t="s">
        <v>50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51</v>
      </c>
      <c r="C59" s="1"/>
      <c r="D59" s="1"/>
      <c r="E59" s="49" t="s">
        <v>65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53</v>
      </c>
      <c r="C60" s="51"/>
      <c r="D60" s="51"/>
      <c r="E60" s="52" t="s">
        <v>54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77</v>
      </c>
      <c r="D61" s="42"/>
      <c r="E61" s="42" t="s">
        <v>78</v>
      </c>
      <c r="F61" s="42" t="s">
        <v>10</v>
      </c>
      <c r="G61" s="43" t="s">
        <v>46</v>
      </c>
      <c r="H61" s="54">
        <v>1</v>
      </c>
      <c r="I61" s="55">
        <v>0</v>
      </c>
      <c r="J61" s="56">
        <v>0</v>
      </c>
      <c r="K61" s="57">
        <v>0.20999999999999999</v>
      </c>
      <c r="L61" s="58"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47</v>
      </c>
      <c r="C62" s="1"/>
      <c r="D62" s="1"/>
      <c r="E62" s="49" t="s">
        <v>10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49</v>
      </c>
      <c r="C63" s="1"/>
      <c r="D63" s="1"/>
      <c r="E63" s="49" t="s">
        <v>50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51</v>
      </c>
      <c r="C64" s="1"/>
      <c r="D64" s="1"/>
      <c r="E64" s="49" t="s">
        <v>79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53</v>
      </c>
      <c r="C65" s="51"/>
      <c r="D65" s="51"/>
      <c r="E65" s="52" t="s">
        <v>54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0</v>
      </c>
      <c r="D66" s="1"/>
      <c r="E66" s="59" t="s">
        <v>34</v>
      </c>
      <c r="F66" s="1"/>
      <c r="G66" s="60" t="s">
        <v>80</v>
      </c>
      <c r="H66" s="61">
        <v>0</v>
      </c>
      <c r="I66" s="60" t="s">
        <v>81</v>
      </c>
      <c r="J66" s="62">
        <f>(L66-H66)</f>
        <v>0</v>
      </c>
      <c r="K66" s="60" t="s">
        <v>82</v>
      </c>
      <c r="L66" s="63">
        <v>0</v>
      </c>
      <c r="M66" s="12"/>
      <c r="N66" s="2"/>
      <c r="O66" s="2"/>
      <c r="P66" s="2"/>
      <c r="Q66" s="33">
        <f>0+Q26+Q31+Q36+Q41+Q46+Q51+Q56+Q61</f>
        <v>0</v>
      </c>
      <c r="R66" s="27">
        <f>0+R26+R31+R36+R41+R46+R51+R56+R61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83</v>
      </c>
      <c r="H67" s="67">
        <v>0</v>
      </c>
      <c r="I67" s="66" t="s">
        <v>84</v>
      </c>
      <c r="J67" s="68">
        <v>0</v>
      </c>
      <c r="K67" s="66" t="s">
        <v>85</v>
      </c>
      <c r="L67" s="69">
        <v>0</v>
      </c>
      <c r="M67" s="12"/>
      <c r="N67" s="2"/>
      <c r="O67" s="2"/>
      <c r="P67" s="2"/>
      <c r="Q67" s="2"/>
    </row>
    <row r="68">
      <c r="A68" s="13"/>
      <c r="B68" s="4"/>
      <c r="C68" s="4"/>
      <c r="D68" s="4"/>
      <c r="E68" s="4"/>
      <c r="F68" s="4"/>
      <c r="G68" s="4"/>
      <c r="H68" s="70"/>
      <c r="I68" s="4"/>
      <c r="J68" s="70"/>
      <c r="K68" s="4"/>
      <c r="L68" s="4"/>
      <c r="M68" s="14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86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v>0</v>
      </c>
      <c r="K11" s="1"/>
      <c r="L11" s="1"/>
      <c r="M11" s="12"/>
      <c r="N11" s="2"/>
      <c r="O11" s="2"/>
      <c r="P11" s="2"/>
      <c r="Q11" s="33">
        <f>IF(SUM(K20:K24)&gt;0,ROUND(SUM(S20:S24)/SUM(K20:K24)-1,8),0)</f>
        <v>0</v>
      </c>
      <c r="R11" s="27">
        <f>AVERAGE(J50,J123,J136,J184,J277)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11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13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18</v>
      </c>
      <c r="L19" s="22" t="s">
        <v>19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S50</f>
        <v>0</v>
      </c>
    </row>
    <row r="21">
      <c r="A21" s="9"/>
      <c r="B21" s="36">
        <v>1</v>
      </c>
      <c r="C21" s="1"/>
      <c r="D21" s="1"/>
      <c r="E21" s="37" t="s">
        <v>87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S123</f>
        <v>0</v>
      </c>
    </row>
    <row r="22">
      <c r="A22" s="9"/>
      <c r="B22" s="36">
        <v>4</v>
      </c>
      <c r="C22" s="1"/>
      <c r="D22" s="1"/>
      <c r="E22" s="37" t="s">
        <v>88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S136</f>
        <v>0</v>
      </c>
    </row>
    <row r="23">
      <c r="A23" s="9"/>
      <c r="B23" s="36">
        <v>5</v>
      </c>
      <c r="C23" s="1"/>
      <c r="D23" s="1"/>
      <c r="E23" s="37" t="s">
        <v>89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S184</f>
        <v>0</v>
      </c>
    </row>
    <row r="24">
      <c r="A24" s="9"/>
      <c r="B24" s="36">
        <v>9</v>
      </c>
      <c r="C24" s="1"/>
      <c r="D24" s="1"/>
      <c r="E24" s="37" t="s">
        <v>90</v>
      </c>
      <c r="F24" s="1"/>
      <c r="G24" s="1"/>
      <c r="H24" s="1"/>
      <c r="I24" s="1"/>
      <c r="J24" s="1"/>
      <c r="K24" s="38">
        <v>0</v>
      </c>
      <c r="L24" s="38">
        <v>0</v>
      </c>
      <c r="M24" s="12"/>
      <c r="N24" s="2"/>
      <c r="O24" s="2"/>
      <c r="P24" s="2"/>
      <c r="Q24" s="2"/>
      <c r="S24" s="27">
        <f>S277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1"/>
      <c r="N25" s="2"/>
      <c r="O25" s="2"/>
      <c r="P25" s="2"/>
      <c r="Q25" s="2"/>
    </row>
    <row r="26" ht="14" customHeight="1">
      <c r="A26" s="4"/>
      <c r="B26" s="28" t="s">
        <v>35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2"/>
      <c r="N27" s="2"/>
      <c r="O27" s="2"/>
      <c r="P27" s="2"/>
      <c r="Q27" s="2"/>
    </row>
    <row r="28" ht="18" customHeight="1">
      <c r="A28" s="9"/>
      <c r="B28" s="34" t="s">
        <v>36</v>
      </c>
      <c r="C28" s="34" t="s">
        <v>32</v>
      </c>
      <c r="D28" s="34" t="s">
        <v>37</v>
      </c>
      <c r="E28" s="34" t="s">
        <v>33</v>
      </c>
      <c r="F28" s="34" t="s">
        <v>38</v>
      </c>
      <c r="G28" s="35" t="s">
        <v>39</v>
      </c>
      <c r="H28" s="22" t="s">
        <v>40</v>
      </c>
      <c r="I28" s="22" t="s">
        <v>41</v>
      </c>
      <c r="J28" s="22" t="s">
        <v>18</v>
      </c>
      <c r="K28" s="35" t="s">
        <v>42</v>
      </c>
      <c r="L28" s="22" t="s">
        <v>19</v>
      </c>
      <c r="M28" s="73"/>
      <c r="N28" s="2"/>
      <c r="O28" s="2"/>
      <c r="P28" s="2"/>
      <c r="Q28" s="2"/>
    </row>
    <row r="29" ht="40" customHeight="1">
      <c r="A29" s="9"/>
      <c r="B29" s="39" t="s">
        <v>43</v>
      </c>
      <c r="C29" s="1"/>
      <c r="D29" s="1"/>
      <c r="E29" s="1"/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1">
        <v>1</v>
      </c>
      <c r="C30" s="42" t="s">
        <v>91</v>
      </c>
      <c r="D30" s="42"/>
      <c r="E30" s="42" t="s">
        <v>92</v>
      </c>
      <c r="F30" s="42" t="s">
        <v>10</v>
      </c>
      <c r="G30" s="43" t="s">
        <v>93</v>
      </c>
      <c r="H30" s="44">
        <v>144.96100000000001</v>
      </c>
      <c r="I30" s="25">
        <v>0</v>
      </c>
      <c r="J30" s="45">
        <v>0</v>
      </c>
      <c r="K30" s="46">
        <v>0.20999999999999999</v>
      </c>
      <c r="L30" s="47">
        <v>0</v>
      </c>
      <c r="M30" s="12"/>
      <c r="N30" s="2"/>
      <c r="O30" s="2"/>
      <c r="P30" s="2"/>
      <c r="Q30" s="33">
        <f>IF(ISNUMBER(K30),IF(H30&gt;0,IF(I30&gt;0,J30,0),0),0)</f>
        <v>0</v>
      </c>
      <c r="R30" s="27">
        <f>IF(ISNUMBER(K30)=FALSE,J30,0)</f>
        <v>0</v>
      </c>
    </row>
    <row r="31">
      <c r="A31" s="9"/>
      <c r="B31" s="48" t="s">
        <v>47</v>
      </c>
      <c r="C31" s="1"/>
      <c r="D31" s="1"/>
      <c r="E31" s="49" t="s">
        <v>94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49</v>
      </c>
      <c r="C32" s="1"/>
      <c r="D32" s="1"/>
      <c r="E32" s="49" t="s">
        <v>95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51</v>
      </c>
      <c r="C33" s="1"/>
      <c r="D33" s="1"/>
      <c r="E33" s="49" t="s">
        <v>96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thickBot="1">
      <c r="A34" s="9"/>
      <c r="B34" s="50" t="s">
        <v>53</v>
      </c>
      <c r="C34" s="51"/>
      <c r="D34" s="51"/>
      <c r="E34" s="52" t="s">
        <v>54</v>
      </c>
      <c r="F34" s="51"/>
      <c r="G34" s="51"/>
      <c r="H34" s="53"/>
      <c r="I34" s="51"/>
      <c r="J34" s="53"/>
      <c r="K34" s="51"/>
      <c r="L34" s="51"/>
      <c r="M34" s="12"/>
      <c r="N34" s="2"/>
      <c r="O34" s="2"/>
      <c r="P34" s="2"/>
      <c r="Q34" s="2"/>
    </row>
    <row r="35" thickTop="1">
      <c r="A35" s="9"/>
      <c r="B35" s="41">
        <v>2</v>
      </c>
      <c r="C35" s="42" t="s">
        <v>97</v>
      </c>
      <c r="D35" s="42"/>
      <c r="E35" s="42" t="s">
        <v>92</v>
      </c>
      <c r="F35" s="42" t="s">
        <v>10</v>
      </c>
      <c r="G35" s="43" t="s">
        <v>98</v>
      </c>
      <c r="H35" s="54">
        <v>61.984999999999999</v>
      </c>
      <c r="I35" s="55">
        <v>0</v>
      </c>
      <c r="J35" s="56">
        <v>0</v>
      </c>
      <c r="K35" s="57">
        <v>0.20999999999999999</v>
      </c>
      <c r="L35" s="58"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47</v>
      </c>
      <c r="C36" s="1"/>
      <c r="D36" s="1"/>
      <c r="E36" s="49" t="s">
        <v>99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49</v>
      </c>
      <c r="C37" s="1"/>
      <c r="D37" s="1"/>
      <c r="E37" s="49" t="s">
        <v>100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51</v>
      </c>
      <c r="C38" s="1"/>
      <c r="D38" s="1"/>
      <c r="E38" s="49" t="s">
        <v>96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53</v>
      </c>
      <c r="C39" s="51"/>
      <c r="D39" s="51"/>
      <c r="E39" s="52" t="s">
        <v>54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>
      <c r="A40" s="9"/>
      <c r="B40" s="41">
        <v>3</v>
      </c>
      <c r="C40" s="42" t="s">
        <v>97</v>
      </c>
      <c r="D40" s="42">
        <v>1</v>
      </c>
      <c r="E40" s="42" t="s">
        <v>92</v>
      </c>
      <c r="F40" s="42" t="s">
        <v>10</v>
      </c>
      <c r="G40" s="43" t="s">
        <v>98</v>
      </c>
      <c r="H40" s="54">
        <v>36</v>
      </c>
      <c r="I40" s="55">
        <v>0</v>
      </c>
      <c r="J40" s="56">
        <v>0</v>
      </c>
      <c r="K40" s="57">
        <v>0.20999999999999999</v>
      </c>
      <c r="L40" s="58"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47</v>
      </c>
      <c r="C41" s="1"/>
      <c r="D41" s="1"/>
      <c r="E41" s="49" t="s">
        <v>101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49</v>
      </c>
      <c r="C42" s="1"/>
      <c r="D42" s="1"/>
      <c r="E42" s="49" t="s">
        <v>102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51</v>
      </c>
      <c r="C43" s="1"/>
      <c r="D43" s="1"/>
      <c r="E43" s="49" t="s">
        <v>96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53</v>
      </c>
      <c r="C44" s="51"/>
      <c r="D44" s="51"/>
      <c r="E44" s="52" t="s">
        <v>54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4</v>
      </c>
      <c r="C45" s="42" t="s">
        <v>103</v>
      </c>
      <c r="D45" s="42"/>
      <c r="E45" s="42" t="s">
        <v>104</v>
      </c>
      <c r="F45" s="42" t="s">
        <v>10</v>
      </c>
      <c r="G45" s="43" t="s">
        <v>93</v>
      </c>
      <c r="H45" s="54">
        <v>406.60000000000002</v>
      </c>
      <c r="I45" s="55">
        <v>0</v>
      </c>
      <c r="J45" s="56">
        <v>0</v>
      </c>
      <c r="K45" s="57">
        <v>0.20999999999999999</v>
      </c>
      <c r="L45" s="58"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47</v>
      </c>
      <c r="C46" s="1"/>
      <c r="D46" s="1"/>
      <c r="E46" s="49" t="s">
        <v>105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49</v>
      </c>
      <c r="C47" s="1"/>
      <c r="D47" s="1"/>
      <c r="E47" s="49" t="s">
        <v>106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51</v>
      </c>
      <c r="C48" s="1"/>
      <c r="D48" s="1"/>
      <c r="E48" s="49" t="s">
        <v>107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53</v>
      </c>
      <c r="C49" s="51"/>
      <c r="D49" s="51"/>
      <c r="E49" s="52" t="s">
        <v>54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 thickBot="1" ht="25" customHeight="1">
      <c r="A50" s="9"/>
      <c r="B50" s="1"/>
      <c r="C50" s="59">
        <v>0</v>
      </c>
      <c r="D50" s="1"/>
      <c r="E50" s="59" t="s">
        <v>34</v>
      </c>
      <c r="F50" s="1"/>
      <c r="G50" s="60" t="s">
        <v>80</v>
      </c>
      <c r="H50" s="61">
        <v>0</v>
      </c>
      <c r="I50" s="60" t="s">
        <v>81</v>
      </c>
      <c r="J50" s="62">
        <f>(L50-H50)</f>
        <v>0</v>
      </c>
      <c r="K50" s="60" t="s">
        <v>82</v>
      </c>
      <c r="L50" s="63">
        <v>0</v>
      </c>
      <c r="M50" s="12"/>
      <c r="N50" s="2"/>
      <c r="O50" s="2"/>
      <c r="P50" s="2"/>
      <c r="Q50" s="33">
        <f>0+Q30+Q35+Q40+Q45</f>
        <v>0</v>
      </c>
      <c r="R50" s="27">
        <f>0+R30+R35+R40+R45</f>
        <v>0</v>
      </c>
      <c r="S50" s="64">
        <f>Q50*(1+J50)+R50</f>
        <v>0</v>
      </c>
    </row>
    <row r="51" thickTop="1" thickBot="1" ht="25" customHeight="1">
      <c r="A51" s="9"/>
      <c r="B51" s="65"/>
      <c r="C51" s="65"/>
      <c r="D51" s="65"/>
      <c r="E51" s="65"/>
      <c r="F51" s="65"/>
      <c r="G51" s="66" t="s">
        <v>83</v>
      </c>
      <c r="H51" s="67">
        <v>0</v>
      </c>
      <c r="I51" s="66" t="s">
        <v>84</v>
      </c>
      <c r="J51" s="68">
        <v>0</v>
      </c>
      <c r="K51" s="66" t="s">
        <v>85</v>
      </c>
      <c r="L51" s="69">
        <v>0</v>
      </c>
      <c r="M51" s="12"/>
      <c r="N51" s="2"/>
      <c r="O51" s="2"/>
      <c r="P51" s="2"/>
      <c r="Q51" s="2"/>
    </row>
    <row r="52" ht="40" customHeight="1">
      <c r="A52" s="9"/>
      <c r="B52" s="74" t="s">
        <v>108</v>
      </c>
      <c r="C52" s="1"/>
      <c r="D52" s="1"/>
      <c r="E52" s="1"/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1">
        <v>5</v>
      </c>
      <c r="C53" s="42" t="s">
        <v>109</v>
      </c>
      <c r="D53" s="42"/>
      <c r="E53" s="42" t="s">
        <v>110</v>
      </c>
      <c r="F53" s="42" t="s">
        <v>10</v>
      </c>
      <c r="G53" s="43" t="s">
        <v>93</v>
      </c>
      <c r="H53" s="44">
        <v>2.75</v>
      </c>
      <c r="I53" s="25">
        <v>0</v>
      </c>
      <c r="J53" s="45">
        <v>0</v>
      </c>
      <c r="K53" s="46">
        <v>0.20999999999999999</v>
      </c>
      <c r="L53" s="47"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48" t="s">
        <v>47</v>
      </c>
      <c r="C54" s="1"/>
      <c r="D54" s="1"/>
      <c r="E54" s="49" t="s">
        <v>10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49</v>
      </c>
      <c r="C55" s="1"/>
      <c r="D55" s="1"/>
      <c r="E55" s="49" t="s">
        <v>111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51</v>
      </c>
      <c r="C56" s="1"/>
      <c r="D56" s="1"/>
      <c r="E56" s="49" t="s">
        <v>112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 thickBot="1">
      <c r="A57" s="9"/>
      <c r="B57" s="50" t="s">
        <v>53</v>
      </c>
      <c r="C57" s="51"/>
      <c r="D57" s="51"/>
      <c r="E57" s="52" t="s">
        <v>54</v>
      </c>
      <c r="F57" s="51"/>
      <c r="G57" s="51"/>
      <c r="H57" s="53"/>
      <c r="I57" s="51"/>
      <c r="J57" s="53"/>
      <c r="K57" s="51"/>
      <c r="L57" s="51"/>
      <c r="M57" s="12"/>
      <c r="N57" s="2"/>
      <c r="O57" s="2"/>
      <c r="P57" s="2"/>
      <c r="Q57" s="2"/>
    </row>
    <row r="58" thickTop="1">
      <c r="A58" s="9"/>
      <c r="B58" s="41">
        <v>6</v>
      </c>
      <c r="C58" s="42" t="s">
        <v>113</v>
      </c>
      <c r="D58" s="42"/>
      <c r="E58" s="42" t="s">
        <v>114</v>
      </c>
      <c r="F58" s="42" t="s">
        <v>10</v>
      </c>
      <c r="G58" s="43" t="s">
        <v>115</v>
      </c>
      <c r="H58" s="54">
        <v>31.949999999999999</v>
      </c>
      <c r="I58" s="55">
        <v>0</v>
      </c>
      <c r="J58" s="56">
        <v>0</v>
      </c>
      <c r="K58" s="57">
        <v>0.20999999999999999</v>
      </c>
      <c r="L58" s="58"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48" t="s">
        <v>47</v>
      </c>
      <c r="C59" s="1"/>
      <c r="D59" s="1"/>
      <c r="E59" s="49" t="s">
        <v>10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49</v>
      </c>
      <c r="C60" s="1"/>
      <c r="D60" s="1"/>
      <c r="E60" s="49" t="s">
        <v>116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51</v>
      </c>
      <c r="C61" s="1"/>
      <c r="D61" s="1"/>
      <c r="E61" s="49" t="s">
        <v>117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 thickBot="1">
      <c r="A62" s="9"/>
      <c r="B62" s="50" t="s">
        <v>53</v>
      </c>
      <c r="C62" s="51"/>
      <c r="D62" s="51"/>
      <c r="E62" s="52" t="s">
        <v>54</v>
      </c>
      <c r="F62" s="51"/>
      <c r="G62" s="51"/>
      <c r="H62" s="53"/>
      <c r="I62" s="51"/>
      <c r="J62" s="53"/>
      <c r="K62" s="51"/>
      <c r="L62" s="51"/>
      <c r="M62" s="12"/>
      <c r="N62" s="2"/>
      <c r="O62" s="2"/>
      <c r="P62" s="2"/>
      <c r="Q62" s="2"/>
    </row>
    <row r="63" thickTop="1">
      <c r="A63" s="9"/>
      <c r="B63" s="41">
        <v>7</v>
      </c>
      <c r="C63" s="42" t="s">
        <v>118</v>
      </c>
      <c r="D63" s="42"/>
      <c r="E63" s="42" t="s">
        <v>119</v>
      </c>
      <c r="F63" s="42" t="s">
        <v>10</v>
      </c>
      <c r="G63" s="43" t="s">
        <v>93</v>
      </c>
      <c r="H63" s="54">
        <v>130</v>
      </c>
      <c r="I63" s="55">
        <v>0</v>
      </c>
      <c r="J63" s="56">
        <v>0</v>
      </c>
      <c r="K63" s="57">
        <v>0.20999999999999999</v>
      </c>
      <c r="L63" s="58"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48" t="s">
        <v>47</v>
      </c>
      <c r="C64" s="1"/>
      <c r="D64" s="1"/>
      <c r="E64" s="49" t="s">
        <v>120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49</v>
      </c>
      <c r="C65" s="1"/>
      <c r="D65" s="1"/>
      <c r="E65" s="49" t="s">
        <v>121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51</v>
      </c>
      <c r="C66" s="1"/>
      <c r="D66" s="1"/>
      <c r="E66" s="49" t="s">
        <v>122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>
      <c r="A67" s="9"/>
      <c r="B67" s="50" t="s">
        <v>53</v>
      </c>
      <c r="C67" s="51"/>
      <c r="D67" s="51"/>
      <c r="E67" s="52" t="s">
        <v>54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>
      <c r="A68" s="9"/>
      <c r="B68" s="41">
        <v>8</v>
      </c>
      <c r="C68" s="42" t="s">
        <v>123</v>
      </c>
      <c r="D68" s="42"/>
      <c r="E68" s="42" t="s">
        <v>124</v>
      </c>
      <c r="F68" s="42" t="s">
        <v>10</v>
      </c>
      <c r="G68" s="43" t="s">
        <v>93</v>
      </c>
      <c r="H68" s="54">
        <v>105.61499999999999</v>
      </c>
      <c r="I68" s="55">
        <v>0</v>
      </c>
      <c r="J68" s="56">
        <v>0</v>
      </c>
      <c r="K68" s="57">
        <v>0.20999999999999999</v>
      </c>
      <c r="L68" s="58"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>
      <c r="A69" s="9"/>
      <c r="B69" s="48" t="s">
        <v>47</v>
      </c>
      <c r="C69" s="1"/>
      <c r="D69" s="1"/>
      <c r="E69" s="49" t="s">
        <v>125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8" t="s">
        <v>49</v>
      </c>
      <c r="C70" s="1"/>
      <c r="D70" s="1"/>
      <c r="E70" s="49" t="s">
        <v>126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51</v>
      </c>
      <c r="C71" s="1"/>
      <c r="D71" s="1"/>
      <c r="E71" s="49" t="s">
        <v>127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 thickBot="1">
      <c r="A72" s="9"/>
      <c r="B72" s="50" t="s">
        <v>53</v>
      </c>
      <c r="C72" s="51"/>
      <c r="D72" s="51"/>
      <c r="E72" s="52" t="s">
        <v>54</v>
      </c>
      <c r="F72" s="51"/>
      <c r="G72" s="51"/>
      <c r="H72" s="53"/>
      <c r="I72" s="51"/>
      <c r="J72" s="53"/>
      <c r="K72" s="51"/>
      <c r="L72" s="51"/>
      <c r="M72" s="12"/>
      <c r="N72" s="2"/>
      <c r="O72" s="2"/>
      <c r="P72" s="2"/>
      <c r="Q72" s="2"/>
    </row>
    <row r="73" thickTop="1">
      <c r="A73" s="9"/>
      <c r="B73" s="41">
        <v>9</v>
      </c>
      <c r="C73" s="42" t="s">
        <v>128</v>
      </c>
      <c r="D73" s="42"/>
      <c r="E73" s="42" t="s">
        <v>129</v>
      </c>
      <c r="F73" s="42" t="s">
        <v>10</v>
      </c>
      <c r="G73" s="43" t="s">
        <v>130</v>
      </c>
      <c r="H73" s="54">
        <v>2543</v>
      </c>
      <c r="I73" s="55">
        <v>0</v>
      </c>
      <c r="J73" s="56">
        <v>0</v>
      </c>
      <c r="K73" s="57">
        <v>0.20999999999999999</v>
      </c>
      <c r="L73" s="58">
        <v>0</v>
      </c>
      <c r="M73" s="12"/>
      <c r="N73" s="2"/>
      <c r="O73" s="2"/>
      <c r="P73" s="2"/>
      <c r="Q73" s="33">
        <f>IF(ISNUMBER(K73),IF(H73&gt;0,IF(I73&gt;0,J73,0),0),0)</f>
        <v>0</v>
      </c>
      <c r="R73" s="27">
        <f>IF(ISNUMBER(K73)=FALSE,J73,0)</f>
        <v>0</v>
      </c>
    </row>
    <row r="74">
      <c r="A74" s="9"/>
      <c r="B74" s="48" t="s">
        <v>47</v>
      </c>
      <c r="C74" s="1"/>
      <c r="D74" s="1"/>
      <c r="E74" s="49" t="s">
        <v>10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>
      <c r="A75" s="9"/>
      <c r="B75" s="48" t="s">
        <v>49</v>
      </c>
      <c r="C75" s="1"/>
      <c r="D75" s="1"/>
      <c r="E75" s="49" t="s">
        <v>131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51</v>
      </c>
      <c r="C76" s="1"/>
      <c r="D76" s="1"/>
      <c r="E76" s="49" t="s">
        <v>132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 thickBot="1">
      <c r="A77" s="9"/>
      <c r="B77" s="50" t="s">
        <v>53</v>
      </c>
      <c r="C77" s="51"/>
      <c r="D77" s="51"/>
      <c r="E77" s="52" t="s">
        <v>54</v>
      </c>
      <c r="F77" s="51"/>
      <c r="G77" s="51"/>
      <c r="H77" s="53"/>
      <c r="I77" s="51"/>
      <c r="J77" s="53"/>
      <c r="K77" s="51"/>
      <c r="L77" s="51"/>
      <c r="M77" s="12"/>
      <c r="N77" s="2"/>
      <c r="O77" s="2"/>
      <c r="P77" s="2"/>
      <c r="Q77" s="2"/>
    </row>
    <row r="78" thickTop="1">
      <c r="A78" s="9"/>
      <c r="B78" s="41">
        <v>10</v>
      </c>
      <c r="C78" s="42" t="s">
        <v>133</v>
      </c>
      <c r="D78" s="42"/>
      <c r="E78" s="42" t="s">
        <v>134</v>
      </c>
      <c r="F78" s="42" t="s">
        <v>10</v>
      </c>
      <c r="G78" s="43" t="s">
        <v>115</v>
      </c>
      <c r="H78" s="54">
        <v>1759.2</v>
      </c>
      <c r="I78" s="55">
        <v>0</v>
      </c>
      <c r="J78" s="56">
        <v>0</v>
      </c>
      <c r="K78" s="57">
        <v>0.20999999999999999</v>
      </c>
      <c r="L78" s="58"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>
      <c r="A79" s="9"/>
      <c r="B79" s="48" t="s">
        <v>47</v>
      </c>
      <c r="C79" s="1"/>
      <c r="D79" s="1"/>
      <c r="E79" s="49" t="s">
        <v>10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49</v>
      </c>
      <c r="C80" s="1"/>
      <c r="D80" s="1"/>
      <c r="E80" s="49" t="s">
        <v>135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51</v>
      </c>
      <c r="C81" s="1"/>
      <c r="D81" s="1"/>
      <c r="E81" s="49" t="s">
        <v>132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>
      <c r="A82" s="9"/>
      <c r="B82" s="50" t="s">
        <v>53</v>
      </c>
      <c r="C82" s="51"/>
      <c r="D82" s="51"/>
      <c r="E82" s="52" t="s">
        <v>54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>
      <c r="A83" s="9"/>
      <c r="B83" s="41">
        <v>11</v>
      </c>
      <c r="C83" s="42" t="s">
        <v>136</v>
      </c>
      <c r="D83" s="42"/>
      <c r="E83" s="42" t="s">
        <v>137</v>
      </c>
      <c r="F83" s="42" t="s">
        <v>10</v>
      </c>
      <c r="G83" s="43" t="s">
        <v>93</v>
      </c>
      <c r="H83" s="54">
        <v>120.57599999999999</v>
      </c>
      <c r="I83" s="55">
        <v>0</v>
      </c>
      <c r="J83" s="56">
        <v>0</v>
      </c>
      <c r="K83" s="57">
        <v>0.20999999999999999</v>
      </c>
      <c r="L83" s="58"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47</v>
      </c>
      <c r="C84" s="1"/>
      <c r="D84" s="1"/>
      <c r="E84" s="49" t="s">
        <v>10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49</v>
      </c>
      <c r="C85" s="1"/>
      <c r="D85" s="1"/>
      <c r="E85" s="49" t="s">
        <v>138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51</v>
      </c>
      <c r="C86" s="1"/>
      <c r="D86" s="1"/>
      <c r="E86" s="49" t="s">
        <v>139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>
      <c r="A87" s="9"/>
      <c r="B87" s="50" t="s">
        <v>53</v>
      </c>
      <c r="C87" s="51"/>
      <c r="D87" s="51"/>
      <c r="E87" s="52" t="s">
        <v>54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>
      <c r="A88" s="9"/>
      <c r="B88" s="41">
        <v>12</v>
      </c>
      <c r="C88" s="42" t="s">
        <v>140</v>
      </c>
      <c r="D88" s="42"/>
      <c r="E88" s="42" t="s">
        <v>141</v>
      </c>
      <c r="F88" s="42" t="s">
        <v>10</v>
      </c>
      <c r="G88" s="43" t="s">
        <v>93</v>
      </c>
      <c r="H88" s="54">
        <v>250.57599999999999</v>
      </c>
      <c r="I88" s="55">
        <v>0</v>
      </c>
      <c r="J88" s="56">
        <v>0</v>
      </c>
      <c r="K88" s="57">
        <v>0.20999999999999999</v>
      </c>
      <c r="L88" s="58"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47</v>
      </c>
      <c r="C89" s="1"/>
      <c r="D89" s="1"/>
      <c r="E89" s="49" t="s">
        <v>10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49</v>
      </c>
      <c r="C90" s="1"/>
      <c r="D90" s="1"/>
      <c r="E90" s="49" t="s">
        <v>142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51</v>
      </c>
      <c r="C91" s="1"/>
      <c r="D91" s="1"/>
      <c r="E91" s="49" t="s">
        <v>143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53</v>
      </c>
      <c r="C92" s="51"/>
      <c r="D92" s="51"/>
      <c r="E92" s="52" t="s">
        <v>54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13</v>
      </c>
      <c r="C93" s="42" t="s">
        <v>144</v>
      </c>
      <c r="D93" s="42"/>
      <c r="E93" s="42" t="s">
        <v>145</v>
      </c>
      <c r="F93" s="42" t="s">
        <v>10</v>
      </c>
      <c r="G93" s="43" t="s">
        <v>93</v>
      </c>
      <c r="H93" s="54">
        <v>26.949999999999999</v>
      </c>
      <c r="I93" s="55">
        <v>0</v>
      </c>
      <c r="J93" s="56">
        <v>0</v>
      </c>
      <c r="K93" s="57">
        <v>0.20999999999999999</v>
      </c>
      <c r="L93" s="58"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47</v>
      </c>
      <c r="C94" s="1"/>
      <c r="D94" s="1"/>
      <c r="E94" s="49" t="s">
        <v>10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49</v>
      </c>
      <c r="C95" s="1"/>
      <c r="D95" s="1"/>
      <c r="E95" s="49" t="s">
        <v>146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51</v>
      </c>
      <c r="C96" s="1"/>
      <c r="D96" s="1"/>
      <c r="E96" s="49" t="s">
        <v>147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53</v>
      </c>
      <c r="C97" s="51"/>
      <c r="D97" s="51"/>
      <c r="E97" s="52" t="s">
        <v>54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>
      <c r="A98" s="9"/>
      <c r="B98" s="41">
        <v>14</v>
      </c>
      <c r="C98" s="42" t="s">
        <v>148</v>
      </c>
      <c r="D98" s="42"/>
      <c r="E98" s="42" t="s">
        <v>149</v>
      </c>
      <c r="F98" s="42" t="s">
        <v>10</v>
      </c>
      <c r="G98" s="43" t="s">
        <v>93</v>
      </c>
      <c r="H98" s="54">
        <v>78.665000000000006</v>
      </c>
      <c r="I98" s="55">
        <v>0</v>
      </c>
      <c r="J98" s="56">
        <v>0</v>
      </c>
      <c r="K98" s="57">
        <v>0.20999999999999999</v>
      </c>
      <c r="L98" s="58"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47</v>
      </c>
      <c r="C99" s="1"/>
      <c r="D99" s="1"/>
      <c r="E99" s="49" t="s">
        <v>150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49</v>
      </c>
      <c r="C100" s="1"/>
      <c r="D100" s="1"/>
      <c r="E100" s="49" t="s">
        <v>151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51</v>
      </c>
      <c r="C101" s="1"/>
      <c r="D101" s="1"/>
      <c r="E101" s="49" t="s">
        <v>152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53</v>
      </c>
      <c r="C102" s="51"/>
      <c r="D102" s="51"/>
      <c r="E102" s="52" t="s">
        <v>54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15</v>
      </c>
      <c r="C103" s="42" t="s">
        <v>153</v>
      </c>
      <c r="D103" s="42"/>
      <c r="E103" s="42" t="s">
        <v>154</v>
      </c>
      <c r="F103" s="42" t="s">
        <v>10</v>
      </c>
      <c r="G103" s="43" t="s">
        <v>93</v>
      </c>
      <c r="H103" s="54">
        <v>1.8</v>
      </c>
      <c r="I103" s="55">
        <v>0</v>
      </c>
      <c r="J103" s="56">
        <v>0</v>
      </c>
      <c r="K103" s="57">
        <v>0.20999999999999999</v>
      </c>
      <c r="L103" s="58"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47</v>
      </c>
      <c r="C104" s="1"/>
      <c r="D104" s="1"/>
      <c r="E104" s="49" t="s">
        <v>155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49</v>
      </c>
      <c r="C105" s="1"/>
      <c r="D105" s="1"/>
      <c r="E105" s="49" t="s">
        <v>156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51</v>
      </c>
      <c r="C106" s="1"/>
      <c r="D106" s="1"/>
      <c r="E106" s="49" t="s">
        <v>157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>
      <c r="A107" s="9"/>
      <c r="B107" s="50" t="s">
        <v>53</v>
      </c>
      <c r="C107" s="51"/>
      <c r="D107" s="51"/>
      <c r="E107" s="52" t="s">
        <v>54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>
      <c r="A108" s="9"/>
      <c r="B108" s="41">
        <v>16</v>
      </c>
      <c r="C108" s="42" t="s">
        <v>158</v>
      </c>
      <c r="D108" s="42"/>
      <c r="E108" s="42" t="s">
        <v>159</v>
      </c>
      <c r="F108" s="42" t="s">
        <v>10</v>
      </c>
      <c r="G108" s="43" t="s">
        <v>130</v>
      </c>
      <c r="H108" s="54">
        <v>4066</v>
      </c>
      <c r="I108" s="55">
        <v>0</v>
      </c>
      <c r="J108" s="56">
        <v>0</v>
      </c>
      <c r="K108" s="57">
        <v>0.20999999999999999</v>
      </c>
      <c r="L108" s="58">
        <v>0</v>
      </c>
      <c r="M108" s="12"/>
      <c r="N108" s="2"/>
      <c r="O108" s="2"/>
      <c r="P108" s="2"/>
      <c r="Q108" s="3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48" t="s">
        <v>47</v>
      </c>
      <c r="C109" s="1"/>
      <c r="D109" s="1"/>
      <c r="E109" s="49" t="s">
        <v>10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49</v>
      </c>
      <c r="C110" s="1"/>
      <c r="D110" s="1"/>
      <c r="E110" s="49" t="s">
        <v>160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51</v>
      </c>
      <c r="C111" s="1"/>
      <c r="D111" s="1"/>
      <c r="E111" s="49" t="s">
        <v>161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thickBot="1">
      <c r="A112" s="9"/>
      <c r="B112" s="50" t="s">
        <v>53</v>
      </c>
      <c r="C112" s="51"/>
      <c r="D112" s="51"/>
      <c r="E112" s="52" t="s">
        <v>54</v>
      </c>
      <c r="F112" s="51"/>
      <c r="G112" s="51"/>
      <c r="H112" s="53"/>
      <c r="I112" s="51"/>
      <c r="J112" s="53"/>
      <c r="K112" s="51"/>
      <c r="L112" s="51"/>
      <c r="M112" s="12"/>
      <c r="N112" s="2"/>
      <c r="O112" s="2"/>
      <c r="P112" s="2"/>
      <c r="Q112" s="2"/>
    </row>
    <row r="113" thickTop="1">
      <c r="A113" s="9"/>
      <c r="B113" s="41">
        <v>17</v>
      </c>
      <c r="C113" s="42" t="s">
        <v>162</v>
      </c>
      <c r="D113" s="42"/>
      <c r="E113" s="42" t="s">
        <v>163</v>
      </c>
      <c r="F113" s="42" t="s">
        <v>10</v>
      </c>
      <c r="G113" s="43" t="s">
        <v>130</v>
      </c>
      <c r="H113" s="54">
        <v>4066</v>
      </c>
      <c r="I113" s="55">
        <v>0</v>
      </c>
      <c r="J113" s="56">
        <v>0</v>
      </c>
      <c r="K113" s="57">
        <v>0.20999999999999999</v>
      </c>
      <c r="L113" s="58"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47</v>
      </c>
      <c r="C114" s="1"/>
      <c r="D114" s="1"/>
      <c r="E114" s="49" t="s">
        <v>10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49</v>
      </c>
      <c r="C115" s="1"/>
      <c r="D115" s="1"/>
      <c r="E115" s="49" t="s">
        <v>160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51</v>
      </c>
      <c r="C116" s="1"/>
      <c r="D116" s="1"/>
      <c r="E116" s="49" t="s">
        <v>164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53</v>
      </c>
      <c r="C117" s="51"/>
      <c r="D117" s="51"/>
      <c r="E117" s="52" t="s">
        <v>54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18</v>
      </c>
      <c r="C118" s="42" t="s">
        <v>165</v>
      </c>
      <c r="D118" s="42"/>
      <c r="E118" s="42" t="s">
        <v>166</v>
      </c>
      <c r="F118" s="42" t="s">
        <v>10</v>
      </c>
      <c r="G118" s="43" t="s">
        <v>130</v>
      </c>
      <c r="H118" s="54">
        <v>4066</v>
      </c>
      <c r="I118" s="55">
        <v>0</v>
      </c>
      <c r="J118" s="56">
        <v>0</v>
      </c>
      <c r="K118" s="57">
        <v>0.20999999999999999</v>
      </c>
      <c r="L118" s="58"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47</v>
      </c>
      <c r="C119" s="1"/>
      <c r="D119" s="1"/>
      <c r="E119" s="49" t="s">
        <v>10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49</v>
      </c>
      <c r="C120" s="1"/>
      <c r="D120" s="1"/>
      <c r="E120" s="49" t="s">
        <v>167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51</v>
      </c>
      <c r="C121" s="1"/>
      <c r="D121" s="1"/>
      <c r="E121" s="49" t="s">
        <v>168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53</v>
      </c>
      <c r="C122" s="51"/>
      <c r="D122" s="51"/>
      <c r="E122" s="52" t="s">
        <v>54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 thickBot="1" ht="25" customHeight="1">
      <c r="A123" s="9"/>
      <c r="B123" s="1"/>
      <c r="C123" s="59">
        <v>1</v>
      </c>
      <c r="D123" s="1"/>
      <c r="E123" s="59" t="s">
        <v>87</v>
      </c>
      <c r="F123" s="1"/>
      <c r="G123" s="60" t="s">
        <v>80</v>
      </c>
      <c r="H123" s="61">
        <v>0</v>
      </c>
      <c r="I123" s="60" t="s">
        <v>81</v>
      </c>
      <c r="J123" s="62">
        <f>(L123-H123)</f>
        <v>0</v>
      </c>
      <c r="K123" s="60" t="s">
        <v>82</v>
      </c>
      <c r="L123" s="63">
        <v>0</v>
      </c>
      <c r="M123" s="12"/>
      <c r="N123" s="2"/>
      <c r="O123" s="2"/>
      <c r="P123" s="2"/>
      <c r="Q123" s="33">
        <f>0+Q53+Q58+Q63+Q68+Q73+Q78+Q83+Q88+Q93+Q98+Q103+Q108+Q113+Q118</f>
        <v>0</v>
      </c>
      <c r="R123" s="27">
        <f>0+R53+R58+R63+R68+R73+R78+R83+R88+R93+R98+R103+R108+R113+R118</f>
        <v>0</v>
      </c>
      <c r="S123" s="64">
        <f>Q123*(1+J123)+R123</f>
        <v>0</v>
      </c>
    </row>
    <row r="124" thickTop="1" thickBot="1" ht="25" customHeight="1">
      <c r="A124" s="9"/>
      <c r="B124" s="65"/>
      <c r="C124" s="65"/>
      <c r="D124" s="65"/>
      <c r="E124" s="65"/>
      <c r="F124" s="65"/>
      <c r="G124" s="66" t="s">
        <v>83</v>
      </c>
      <c r="H124" s="67">
        <v>0</v>
      </c>
      <c r="I124" s="66" t="s">
        <v>84</v>
      </c>
      <c r="J124" s="68">
        <v>0</v>
      </c>
      <c r="K124" s="66" t="s">
        <v>85</v>
      </c>
      <c r="L124" s="69">
        <v>0</v>
      </c>
      <c r="M124" s="12"/>
      <c r="N124" s="2"/>
      <c r="O124" s="2"/>
      <c r="P124" s="2"/>
      <c r="Q124" s="2"/>
    </row>
    <row r="125" ht="40" customHeight="1">
      <c r="A125" s="9"/>
      <c r="B125" s="74" t="s">
        <v>169</v>
      </c>
      <c r="C125" s="1"/>
      <c r="D125" s="1"/>
      <c r="E125" s="1"/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1">
        <v>19</v>
      </c>
      <c r="C126" s="42" t="s">
        <v>170</v>
      </c>
      <c r="D126" s="42"/>
      <c r="E126" s="42" t="s">
        <v>171</v>
      </c>
      <c r="F126" s="42" t="s">
        <v>10</v>
      </c>
      <c r="G126" s="43" t="s">
        <v>93</v>
      </c>
      <c r="H126" s="44">
        <v>11.355</v>
      </c>
      <c r="I126" s="25">
        <v>0</v>
      </c>
      <c r="J126" s="45">
        <v>0</v>
      </c>
      <c r="K126" s="46">
        <v>0.20999999999999999</v>
      </c>
      <c r="L126" s="47">
        <v>0</v>
      </c>
      <c r="M126" s="12"/>
      <c r="N126" s="2"/>
      <c r="O126" s="2"/>
      <c r="P126" s="2"/>
      <c r="Q126" s="33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48" t="s">
        <v>47</v>
      </c>
      <c r="C127" s="1"/>
      <c r="D127" s="1"/>
      <c r="E127" s="49" t="s">
        <v>10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49</v>
      </c>
      <c r="C128" s="1"/>
      <c r="D128" s="1"/>
      <c r="E128" s="49" t="s">
        <v>172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51</v>
      </c>
      <c r="C129" s="1"/>
      <c r="D129" s="1"/>
      <c r="E129" s="49" t="s">
        <v>173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thickBot="1">
      <c r="A130" s="9"/>
      <c r="B130" s="50" t="s">
        <v>53</v>
      </c>
      <c r="C130" s="51"/>
      <c r="D130" s="51"/>
      <c r="E130" s="52" t="s">
        <v>54</v>
      </c>
      <c r="F130" s="51"/>
      <c r="G130" s="51"/>
      <c r="H130" s="53"/>
      <c r="I130" s="51"/>
      <c r="J130" s="53"/>
      <c r="K130" s="51"/>
      <c r="L130" s="51"/>
      <c r="M130" s="12"/>
      <c r="N130" s="2"/>
      <c r="O130" s="2"/>
      <c r="P130" s="2"/>
      <c r="Q130" s="2"/>
    </row>
    <row r="131" thickTop="1">
      <c r="A131" s="9"/>
      <c r="B131" s="41">
        <v>20</v>
      </c>
      <c r="C131" s="42" t="s">
        <v>174</v>
      </c>
      <c r="D131" s="42"/>
      <c r="E131" s="42" t="s">
        <v>175</v>
      </c>
      <c r="F131" s="42" t="s">
        <v>10</v>
      </c>
      <c r="G131" s="43" t="s">
        <v>93</v>
      </c>
      <c r="H131" s="54">
        <v>26</v>
      </c>
      <c r="I131" s="55">
        <v>0</v>
      </c>
      <c r="J131" s="56">
        <v>0</v>
      </c>
      <c r="K131" s="57">
        <v>0.20999999999999999</v>
      </c>
      <c r="L131" s="58"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48" t="s">
        <v>47</v>
      </c>
      <c r="C132" s="1"/>
      <c r="D132" s="1"/>
      <c r="E132" s="49" t="s">
        <v>176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49</v>
      </c>
      <c r="C133" s="1"/>
      <c r="D133" s="1"/>
      <c r="E133" s="49" t="s">
        <v>177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51</v>
      </c>
      <c r="C134" s="1"/>
      <c r="D134" s="1"/>
      <c r="E134" s="49" t="s">
        <v>178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>
      <c r="A135" s="9"/>
      <c r="B135" s="50" t="s">
        <v>53</v>
      </c>
      <c r="C135" s="51"/>
      <c r="D135" s="51"/>
      <c r="E135" s="52" t="s">
        <v>54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 thickBot="1" ht="25" customHeight="1">
      <c r="A136" s="9"/>
      <c r="B136" s="1"/>
      <c r="C136" s="59">
        <v>4</v>
      </c>
      <c r="D136" s="1"/>
      <c r="E136" s="59" t="s">
        <v>88</v>
      </c>
      <c r="F136" s="1"/>
      <c r="G136" s="60" t="s">
        <v>80</v>
      </c>
      <c r="H136" s="61">
        <v>0</v>
      </c>
      <c r="I136" s="60" t="s">
        <v>81</v>
      </c>
      <c r="J136" s="62">
        <f>(L136-H136)</f>
        <v>0</v>
      </c>
      <c r="K136" s="60" t="s">
        <v>82</v>
      </c>
      <c r="L136" s="63">
        <v>0</v>
      </c>
      <c r="M136" s="12"/>
      <c r="N136" s="2"/>
      <c r="O136" s="2"/>
      <c r="P136" s="2"/>
      <c r="Q136" s="33">
        <f>0+Q126+Q131</f>
        <v>0</v>
      </c>
      <c r="R136" s="27">
        <f>0+R126+R131</f>
        <v>0</v>
      </c>
      <c r="S136" s="64">
        <f>Q136*(1+J136)+R136</f>
        <v>0</v>
      </c>
    </row>
    <row r="137" thickTop="1" thickBot="1" ht="25" customHeight="1">
      <c r="A137" s="9"/>
      <c r="B137" s="65"/>
      <c r="C137" s="65"/>
      <c r="D137" s="65"/>
      <c r="E137" s="65"/>
      <c r="F137" s="65"/>
      <c r="G137" s="66" t="s">
        <v>83</v>
      </c>
      <c r="H137" s="67">
        <v>0</v>
      </c>
      <c r="I137" s="66" t="s">
        <v>84</v>
      </c>
      <c r="J137" s="68">
        <v>0</v>
      </c>
      <c r="K137" s="66" t="s">
        <v>85</v>
      </c>
      <c r="L137" s="69">
        <v>0</v>
      </c>
      <c r="M137" s="12"/>
      <c r="N137" s="2"/>
      <c r="O137" s="2"/>
      <c r="P137" s="2"/>
      <c r="Q137" s="2"/>
    </row>
    <row r="138" ht="40" customHeight="1">
      <c r="A138" s="9"/>
      <c r="B138" s="74" t="s">
        <v>179</v>
      </c>
      <c r="C138" s="1"/>
      <c r="D138" s="1"/>
      <c r="E138" s="1"/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1">
        <v>21</v>
      </c>
      <c r="C139" s="42" t="s">
        <v>180</v>
      </c>
      <c r="D139" s="42"/>
      <c r="E139" s="42" t="s">
        <v>181</v>
      </c>
      <c r="F139" s="42" t="s">
        <v>10</v>
      </c>
      <c r="G139" s="43" t="s">
        <v>93</v>
      </c>
      <c r="H139" s="44">
        <v>260</v>
      </c>
      <c r="I139" s="25">
        <v>0</v>
      </c>
      <c r="J139" s="45">
        <v>0</v>
      </c>
      <c r="K139" s="46">
        <v>0.20999999999999999</v>
      </c>
      <c r="L139" s="47">
        <v>0</v>
      </c>
      <c r="M139" s="12"/>
      <c r="N139" s="2"/>
      <c r="O139" s="2"/>
      <c r="P139" s="2"/>
      <c r="Q139" s="33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48" t="s">
        <v>47</v>
      </c>
      <c r="C140" s="1"/>
      <c r="D140" s="1"/>
      <c r="E140" s="49" t="s">
        <v>182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49</v>
      </c>
      <c r="C141" s="1"/>
      <c r="D141" s="1"/>
      <c r="E141" s="49" t="s">
        <v>183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>
      <c r="A142" s="9"/>
      <c r="B142" s="48" t="s">
        <v>51</v>
      </c>
      <c r="C142" s="1"/>
      <c r="D142" s="1"/>
      <c r="E142" s="49" t="s">
        <v>184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 thickBot="1">
      <c r="A143" s="9"/>
      <c r="B143" s="50" t="s">
        <v>53</v>
      </c>
      <c r="C143" s="51"/>
      <c r="D143" s="51"/>
      <c r="E143" s="52" t="s">
        <v>54</v>
      </c>
      <c r="F143" s="51"/>
      <c r="G143" s="51"/>
      <c r="H143" s="53"/>
      <c r="I143" s="51"/>
      <c r="J143" s="53"/>
      <c r="K143" s="51"/>
      <c r="L143" s="51"/>
      <c r="M143" s="12"/>
      <c r="N143" s="2"/>
      <c r="O143" s="2"/>
      <c r="P143" s="2"/>
      <c r="Q143" s="2"/>
    </row>
    <row r="144" thickTop="1">
      <c r="A144" s="9"/>
      <c r="B144" s="41">
        <v>22</v>
      </c>
      <c r="C144" s="42" t="s">
        <v>185</v>
      </c>
      <c r="D144" s="42"/>
      <c r="E144" s="42" t="s">
        <v>186</v>
      </c>
      <c r="F144" s="42" t="s">
        <v>10</v>
      </c>
      <c r="G144" s="43" t="s">
        <v>130</v>
      </c>
      <c r="H144" s="54">
        <v>199</v>
      </c>
      <c r="I144" s="55">
        <v>0</v>
      </c>
      <c r="J144" s="56">
        <v>0</v>
      </c>
      <c r="K144" s="57">
        <v>0.20999999999999999</v>
      </c>
      <c r="L144" s="58">
        <v>0</v>
      </c>
      <c r="M144" s="12"/>
      <c r="N144" s="2"/>
      <c r="O144" s="2"/>
      <c r="P144" s="2"/>
      <c r="Q144" s="33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48" t="s">
        <v>47</v>
      </c>
      <c r="C145" s="1"/>
      <c r="D145" s="1"/>
      <c r="E145" s="49" t="s">
        <v>187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49</v>
      </c>
      <c r="C146" s="1"/>
      <c r="D146" s="1"/>
      <c r="E146" s="49" t="s">
        <v>188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>
      <c r="A147" s="9"/>
      <c r="B147" s="48" t="s">
        <v>51</v>
      </c>
      <c r="C147" s="1"/>
      <c r="D147" s="1"/>
      <c r="E147" s="49" t="s">
        <v>189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 thickBot="1">
      <c r="A148" s="9"/>
      <c r="B148" s="50" t="s">
        <v>53</v>
      </c>
      <c r="C148" s="51"/>
      <c r="D148" s="51"/>
      <c r="E148" s="52" t="s">
        <v>54</v>
      </c>
      <c r="F148" s="51"/>
      <c r="G148" s="51"/>
      <c r="H148" s="53"/>
      <c r="I148" s="51"/>
      <c r="J148" s="53"/>
      <c r="K148" s="51"/>
      <c r="L148" s="51"/>
      <c r="M148" s="12"/>
      <c r="N148" s="2"/>
      <c r="O148" s="2"/>
      <c r="P148" s="2"/>
      <c r="Q148" s="2"/>
    </row>
    <row r="149" thickTop="1">
      <c r="A149" s="9"/>
      <c r="B149" s="41">
        <v>23</v>
      </c>
      <c r="C149" s="42" t="s">
        <v>190</v>
      </c>
      <c r="D149" s="42" t="s">
        <v>191</v>
      </c>
      <c r="E149" s="42" t="s">
        <v>192</v>
      </c>
      <c r="F149" s="42" t="s">
        <v>10</v>
      </c>
      <c r="G149" s="43" t="s">
        <v>93</v>
      </c>
      <c r="H149" s="54">
        <v>3560.1999999999998</v>
      </c>
      <c r="I149" s="55">
        <v>0</v>
      </c>
      <c r="J149" s="56">
        <v>0</v>
      </c>
      <c r="K149" s="57">
        <v>0.20999999999999999</v>
      </c>
      <c r="L149" s="58">
        <v>0</v>
      </c>
      <c r="M149" s="12"/>
      <c r="N149" s="2"/>
      <c r="O149" s="2"/>
      <c r="P149" s="2"/>
      <c r="Q149" s="3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48" t="s">
        <v>47</v>
      </c>
      <c r="C150" s="1"/>
      <c r="D150" s="1"/>
      <c r="E150" s="49" t="s">
        <v>193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49</v>
      </c>
      <c r="C151" s="1"/>
      <c r="D151" s="1"/>
      <c r="E151" s="49" t="s">
        <v>194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51</v>
      </c>
      <c r="C152" s="1"/>
      <c r="D152" s="1"/>
      <c r="E152" s="49" t="s">
        <v>195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 thickBot="1">
      <c r="A153" s="9"/>
      <c r="B153" s="50" t="s">
        <v>53</v>
      </c>
      <c r="C153" s="51"/>
      <c r="D153" s="51"/>
      <c r="E153" s="52" t="s">
        <v>54</v>
      </c>
      <c r="F153" s="51"/>
      <c r="G153" s="51"/>
      <c r="H153" s="53"/>
      <c r="I153" s="51"/>
      <c r="J153" s="53"/>
      <c r="K153" s="51"/>
      <c r="L153" s="51"/>
      <c r="M153" s="12"/>
      <c r="N153" s="2"/>
      <c r="O153" s="2"/>
      <c r="P153" s="2"/>
      <c r="Q153" s="2"/>
    </row>
    <row r="154" thickTop="1">
      <c r="A154" s="9"/>
      <c r="B154" s="41">
        <v>24</v>
      </c>
      <c r="C154" s="42" t="s">
        <v>196</v>
      </c>
      <c r="D154" s="42"/>
      <c r="E154" s="42" t="s">
        <v>197</v>
      </c>
      <c r="F154" s="42" t="s">
        <v>10</v>
      </c>
      <c r="G154" s="43" t="s">
        <v>130</v>
      </c>
      <c r="H154" s="54">
        <v>2521</v>
      </c>
      <c r="I154" s="55">
        <v>0</v>
      </c>
      <c r="J154" s="56">
        <v>0</v>
      </c>
      <c r="K154" s="57">
        <v>0.20999999999999999</v>
      </c>
      <c r="L154" s="58">
        <v>0</v>
      </c>
      <c r="M154" s="12"/>
      <c r="N154" s="2"/>
      <c r="O154" s="2"/>
      <c r="P154" s="2"/>
      <c r="Q154" s="33">
        <f>IF(ISNUMBER(K154),IF(H154&gt;0,IF(I154&gt;0,J154,0),0),0)</f>
        <v>0</v>
      </c>
      <c r="R154" s="27">
        <f>IF(ISNUMBER(K154)=FALSE,J154,0)</f>
        <v>0</v>
      </c>
    </row>
    <row r="155">
      <c r="A155" s="9"/>
      <c r="B155" s="48" t="s">
        <v>47</v>
      </c>
      <c r="C155" s="1"/>
      <c r="D155" s="1"/>
      <c r="E155" s="49" t="s">
        <v>10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49</v>
      </c>
      <c r="C156" s="1"/>
      <c r="D156" s="1"/>
      <c r="E156" s="49" t="s">
        <v>198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8" t="s">
        <v>51</v>
      </c>
      <c r="C157" s="1"/>
      <c r="D157" s="1"/>
      <c r="E157" s="49" t="s">
        <v>199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 thickBot="1">
      <c r="A158" s="9"/>
      <c r="B158" s="50" t="s">
        <v>53</v>
      </c>
      <c r="C158" s="51"/>
      <c r="D158" s="51"/>
      <c r="E158" s="52" t="s">
        <v>54</v>
      </c>
      <c r="F158" s="51"/>
      <c r="G158" s="51"/>
      <c r="H158" s="53"/>
      <c r="I158" s="51"/>
      <c r="J158" s="53"/>
      <c r="K158" s="51"/>
      <c r="L158" s="51"/>
      <c r="M158" s="12"/>
      <c r="N158" s="2"/>
      <c r="O158" s="2"/>
      <c r="P158" s="2"/>
      <c r="Q158" s="2"/>
    </row>
    <row r="159" thickTop="1">
      <c r="A159" s="9"/>
      <c r="B159" s="41">
        <v>25</v>
      </c>
      <c r="C159" s="42" t="s">
        <v>200</v>
      </c>
      <c r="D159" s="42"/>
      <c r="E159" s="42" t="s">
        <v>201</v>
      </c>
      <c r="F159" s="42" t="s">
        <v>10</v>
      </c>
      <c r="G159" s="43" t="s">
        <v>130</v>
      </c>
      <c r="H159" s="54">
        <v>13223.6</v>
      </c>
      <c r="I159" s="55">
        <v>0</v>
      </c>
      <c r="J159" s="56">
        <v>0</v>
      </c>
      <c r="K159" s="57">
        <v>0.20999999999999999</v>
      </c>
      <c r="L159" s="58">
        <v>0</v>
      </c>
      <c r="M159" s="12"/>
      <c r="N159" s="2"/>
      <c r="O159" s="2"/>
      <c r="P159" s="2"/>
      <c r="Q159" s="33">
        <f>IF(ISNUMBER(K159),IF(H159&gt;0,IF(I159&gt;0,J159,0),0),0)</f>
        <v>0</v>
      </c>
      <c r="R159" s="27">
        <f>IF(ISNUMBER(K159)=FALSE,J159,0)</f>
        <v>0</v>
      </c>
    </row>
    <row r="160">
      <c r="A160" s="9"/>
      <c r="B160" s="48" t="s">
        <v>47</v>
      </c>
      <c r="C160" s="1"/>
      <c r="D160" s="1"/>
      <c r="E160" s="49" t="s">
        <v>202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8" t="s">
        <v>49</v>
      </c>
      <c r="C161" s="1"/>
      <c r="D161" s="1"/>
      <c r="E161" s="49" t="s">
        <v>203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8" t="s">
        <v>51</v>
      </c>
      <c r="C162" s="1"/>
      <c r="D162" s="1"/>
      <c r="E162" s="49" t="s">
        <v>204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 thickBot="1">
      <c r="A163" s="9"/>
      <c r="B163" s="50" t="s">
        <v>53</v>
      </c>
      <c r="C163" s="51"/>
      <c r="D163" s="51"/>
      <c r="E163" s="52" t="s">
        <v>54</v>
      </c>
      <c r="F163" s="51"/>
      <c r="G163" s="51"/>
      <c r="H163" s="53"/>
      <c r="I163" s="51"/>
      <c r="J163" s="53"/>
      <c r="K163" s="51"/>
      <c r="L163" s="51"/>
      <c r="M163" s="12"/>
      <c r="N163" s="2"/>
      <c r="O163" s="2"/>
      <c r="P163" s="2"/>
      <c r="Q163" s="2"/>
    </row>
    <row r="164" thickTop="1">
      <c r="A164" s="9"/>
      <c r="B164" s="41">
        <v>26</v>
      </c>
      <c r="C164" s="42" t="s">
        <v>205</v>
      </c>
      <c r="D164" s="42"/>
      <c r="E164" s="42" t="s">
        <v>206</v>
      </c>
      <c r="F164" s="42" t="s">
        <v>10</v>
      </c>
      <c r="G164" s="43" t="s">
        <v>130</v>
      </c>
      <c r="H164" s="54">
        <v>12715</v>
      </c>
      <c r="I164" s="55">
        <v>0</v>
      </c>
      <c r="J164" s="56">
        <v>0</v>
      </c>
      <c r="K164" s="57">
        <v>0.20999999999999999</v>
      </c>
      <c r="L164" s="58">
        <v>0</v>
      </c>
      <c r="M164" s="12"/>
      <c r="N164" s="2"/>
      <c r="O164" s="2"/>
      <c r="P164" s="2"/>
      <c r="Q164" s="33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48" t="s">
        <v>47</v>
      </c>
      <c r="C165" s="1"/>
      <c r="D165" s="1"/>
      <c r="E165" s="49" t="s">
        <v>207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8" t="s">
        <v>49</v>
      </c>
      <c r="C166" s="1"/>
      <c r="D166" s="1"/>
      <c r="E166" s="49" t="s">
        <v>208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>
      <c r="A167" s="9"/>
      <c r="B167" s="48" t="s">
        <v>51</v>
      </c>
      <c r="C167" s="1"/>
      <c r="D167" s="1"/>
      <c r="E167" s="49" t="s">
        <v>204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 thickBot="1">
      <c r="A168" s="9"/>
      <c r="B168" s="50" t="s">
        <v>53</v>
      </c>
      <c r="C168" s="51"/>
      <c r="D168" s="51"/>
      <c r="E168" s="52" t="s">
        <v>54</v>
      </c>
      <c r="F168" s="51"/>
      <c r="G168" s="51"/>
      <c r="H168" s="53"/>
      <c r="I168" s="51"/>
      <c r="J168" s="53"/>
      <c r="K168" s="51"/>
      <c r="L168" s="51"/>
      <c r="M168" s="12"/>
      <c r="N168" s="2"/>
      <c r="O168" s="2"/>
      <c r="P168" s="2"/>
      <c r="Q168" s="2"/>
    </row>
    <row r="169" thickTop="1">
      <c r="A169" s="9"/>
      <c r="B169" s="41">
        <v>27</v>
      </c>
      <c r="C169" s="42" t="s">
        <v>209</v>
      </c>
      <c r="D169" s="42"/>
      <c r="E169" s="42" t="s">
        <v>210</v>
      </c>
      <c r="F169" s="42" t="s">
        <v>10</v>
      </c>
      <c r="G169" s="43" t="s">
        <v>93</v>
      </c>
      <c r="H169" s="54">
        <v>4.9500000000000002</v>
      </c>
      <c r="I169" s="55">
        <v>0</v>
      </c>
      <c r="J169" s="56">
        <v>0</v>
      </c>
      <c r="K169" s="57">
        <v>0.20999999999999999</v>
      </c>
      <c r="L169" s="58">
        <v>0</v>
      </c>
      <c r="M169" s="12"/>
      <c r="N169" s="2"/>
      <c r="O169" s="2"/>
      <c r="P169" s="2"/>
      <c r="Q169" s="33">
        <f>IF(ISNUMBER(K169),IF(H169&gt;0,IF(I169&gt;0,J169,0),0),0)</f>
        <v>0</v>
      </c>
      <c r="R169" s="27">
        <f>IF(ISNUMBER(K169)=FALSE,J169,0)</f>
        <v>0</v>
      </c>
    </row>
    <row r="170">
      <c r="A170" s="9"/>
      <c r="B170" s="48" t="s">
        <v>47</v>
      </c>
      <c r="C170" s="1"/>
      <c r="D170" s="1"/>
      <c r="E170" s="49" t="s">
        <v>10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49</v>
      </c>
      <c r="C171" s="1"/>
      <c r="D171" s="1"/>
      <c r="E171" s="49" t="s">
        <v>211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>
      <c r="A172" s="9"/>
      <c r="B172" s="48" t="s">
        <v>51</v>
      </c>
      <c r="C172" s="1"/>
      <c r="D172" s="1"/>
      <c r="E172" s="49" t="s">
        <v>212</v>
      </c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 thickBot="1">
      <c r="A173" s="9"/>
      <c r="B173" s="50" t="s">
        <v>53</v>
      </c>
      <c r="C173" s="51"/>
      <c r="D173" s="51"/>
      <c r="E173" s="52" t="s">
        <v>54</v>
      </c>
      <c r="F173" s="51"/>
      <c r="G173" s="51"/>
      <c r="H173" s="53"/>
      <c r="I173" s="51"/>
      <c r="J173" s="53"/>
      <c r="K173" s="51"/>
      <c r="L173" s="51"/>
      <c r="M173" s="12"/>
      <c r="N173" s="2"/>
      <c r="O173" s="2"/>
      <c r="P173" s="2"/>
      <c r="Q173" s="2"/>
    </row>
    <row r="174" thickTop="1">
      <c r="A174" s="9"/>
      <c r="B174" s="41">
        <v>28</v>
      </c>
      <c r="C174" s="42" t="s">
        <v>213</v>
      </c>
      <c r="D174" s="42"/>
      <c r="E174" s="42" t="s">
        <v>214</v>
      </c>
      <c r="F174" s="42" t="s">
        <v>10</v>
      </c>
      <c r="G174" s="43" t="s">
        <v>130</v>
      </c>
      <c r="H174" s="54">
        <v>12715</v>
      </c>
      <c r="I174" s="55">
        <v>0</v>
      </c>
      <c r="J174" s="56">
        <v>0</v>
      </c>
      <c r="K174" s="57">
        <v>0.20999999999999999</v>
      </c>
      <c r="L174" s="58">
        <v>0</v>
      </c>
      <c r="M174" s="12"/>
      <c r="N174" s="2"/>
      <c r="O174" s="2"/>
      <c r="P174" s="2"/>
      <c r="Q174" s="33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48" t="s">
        <v>47</v>
      </c>
      <c r="C175" s="1"/>
      <c r="D175" s="1"/>
      <c r="E175" s="49" t="s">
        <v>10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49</v>
      </c>
      <c r="C176" s="1"/>
      <c r="D176" s="1"/>
      <c r="E176" s="49" t="s">
        <v>208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>
      <c r="A177" s="9"/>
      <c r="B177" s="48" t="s">
        <v>51</v>
      </c>
      <c r="C177" s="1"/>
      <c r="D177" s="1"/>
      <c r="E177" s="49" t="s">
        <v>212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 thickBot="1">
      <c r="A178" s="9"/>
      <c r="B178" s="50" t="s">
        <v>53</v>
      </c>
      <c r="C178" s="51"/>
      <c r="D178" s="51"/>
      <c r="E178" s="52" t="s">
        <v>54</v>
      </c>
      <c r="F178" s="51"/>
      <c r="G178" s="51"/>
      <c r="H178" s="53"/>
      <c r="I178" s="51"/>
      <c r="J178" s="53"/>
      <c r="K178" s="51"/>
      <c r="L178" s="51"/>
      <c r="M178" s="12"/>
      <c r="N178" s="2"/>
      <c r="O178" s="2"/>
      <c r="P178" s="2"/>
      <c r="Q178" s="2"/>
    </row>
    <row r="179" thickTop="1">
      <c r="A179" s="9"/>
      <c r="B179" s="41">
        <v>29</v>
      </c>
      <c r="C179" s="42" t="s">
        <v>215</v>
      </c>
      <c r="D179" s="42"/>
      <c r="E179" s="42" t="s">
        <v>216</v>
      </c>
      <c r="F179" s="42" t="s">
        <v>10</v>
      </c>
      <c r="G179" s="43" t="s">
        <v>130</v>
      </c>
      <c r="H179" s="54">
        <v>13223.6</v>
      </c>
      <c r="I179" s="55">
        <v>0</v>
      </c>
      <c r="J179" s="56">
        <v>0</v>
      </c>
      <c r="K179" s="57">
        <v>0.20999999999999999</v>
      </c>
      <c r="L179" s="58">
        <v>0</v>
      </c>
      <c r="M179" s="12"/>
      <c r="N179" s="2"/>
      <c r="O179" s="2"/>
      <c r="P179" s="2"/>
      <c r="Q179" s="33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48" t="s">
        <v>47</v>
      </c>
      <c r="C180" s="1"/>
      <c r="D180" s="1"/>
      <c r="E180" s="49" t="s">
        <v>10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8" t="s">
        <v>49</v>
      </c>
      <c r="C181" s="1"/>
      <c r="D181" s="1"/>
      <c r="E181" s="49" t="s">
        <v>203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>
      <c r="A182" s="9"/>
      <c r="B182" s="48" t="s">
        <v>51</v>
      </c>
      <c r="C182" s="1"/>
      <c r="D182" s="1"/>
      <c r="E182" s="49" t="s">
        <v>212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 thickBot="1">
      <c r="A183" s="9"/>
      <c r="B183" s="50" t="s">
        <v>53</v>
      </c>
      <c r="C183" s="51"/>
      <c r="D183" s="51"/>
      <c r="E183" s="52" t="s">
        <v>54</v>
      </c>
      <c r="F183" s="51"/>
      <c r="G183" s="51"/>
      <c r="H183" s="53"/>
      <c r="I183" s="51"/>
      <c r="J183" s="53"/>
      <c r="K183" s="51"/>
      <c r="L183" s="51"/>
      <c r="M183" s="12"/>
      <c r="N183" s="2"/>
      <c r="O183" s="2"/>
      <c r="P183" s="2"/>
      <c r="Q183" s="2"/>
    </row>
    <row r="184" thickTop="1" thickBot="1" ht="25" customHeight="1">
      <c r="A184" s="9"/>
      <c r="B184" s="1"/>
      <c r="C184" s="59">
        <v>5</v>
      </c>
      <c r="D184" s="1"/>
      <c r="E184" s="59" t="s">
        <v>89</v>
      </c>
      <c r="F184" s="1"/>
      <c r="G184" s="60" t="s">
        <v>80</v>
      </c>
      <c r="H184" s="61">
        <v>0</v>
      </c>
      <c r="I184" s="60" t="s">
        <v>81</v>
      </c>
      <c r="J184" s="62">
        <f>(L184-H184)</f>
        <v>0</v>
      </c>
      <c r="K184" s="60" t="s">
        <v>82</v>
      </c>
      <c r="L184" s="63">
        <v>0</v>
      </c>
      <c r="M184" s="12"/>
      <c r="N184" s="2"/>
      <c r="O184" s="2"/>
      <c r="P184" s="2"/>
      <c r="Q184" s="33">
        <f>0+Q139+Q144+Q149+Q154+Q159+Q164+Q169+Q174+Q179</f>
        <v>0</v>
      </c>
      <c r="R184" s="27">
        <f>0+R139+R144+R149+R154+R159+R164+R169+R174+R179</f>
        <v>0</v>
      </c>
      <c r="S184" s="64">
        <f>Q184*(1+J184)+R184</f>
        <v>0</v>
      </c>
    </row>
    <row r="185" thickTop="1" thickBot="1" ht="25" customHeight="1">
      <c r="A185" s="9"/>
      <c r="B185" s="65"/>
      <c r="C185" s="65"/>
      <c r="D185" s="65"/>
      <c r="E185" s="65"/>
      <c r="F185" s="65"/>
      <c r="G185" s="66" t="s">
        <v>83</v>
      </c>
      <c r="H185" s="67">
        <v>0</v>
      </c>
      <c r="I185" s="66" t="s">
        <v>84</v>
      </c>
      <c r="J185" s="68">
        <v>0</v>
      </c>
      <c r="K185" s="66" t="s">
        <v>85</v>
      </c>
      <c r="L185" s="69">
        <v>0</v>
      </c>
      <c r="M185" s="12"/>
      <c r="N185" s="2"/>
      <c r="O185" s="2"/>
      <c r="P185" s="2"/>
      <c r="Q185" s="2"/>
    </row>
    <row r="186" ht="40" customHeight="1">
      <c r="A186" s="9"/>
      <c r="B186" s="74" t="s">
        <v>217</v>
      </c>
      <c r="C186" s="1"/>
      <c r="D186" s="1"/>
      <c r="E186" s="1"/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1">
        <v>30</v>
      </c>
      <c r="C187" s="42" t="s">
        <v>218</v>
      </c>
      <c r="D187" s="42"/>
      <c r="E187" s="42" t="s">
        <v>219</v>
      </c>
      <c r="F187" s="42" t="s">
        <v>10</v>
      </c>
      <c r="G187" s="43" t="s">
        <v>220</v>
      </c>
      <c r="H187" s="44">
        <v>146</v>
      </c>
      <c r="I187" s="25">
        <v>0</v>
      </c>
      <c r="J187" s="45">
        <v>0</v>
      </c>
      <c r="K187" s="46">
        <v>0.20999999999999999</v>
      </c>
      <c r="L187" s="47">
        <v>0</v>
      </c>
      <c r="M187" s="12"/>
      <c r="N187" s="2"/>
      <c r="O187" s="2"/>
      <c r="P187" s="2"/>
      <c r="Q187" s="33">
        <f>IF(ISNUMBER(K187),IF(H187&gt;0,IF(I187&gt;0,J187,0),0),0)</f>
        <v>0</v>
      </c>
      <c r="R187" s="27">
        <f>IF(ISNUMBER(K187)=FALSE,J187,0)</f>
        <v>0</v>
      </c>
    </row>
    <row r="188">
      <c r="A188" s="9"/>
      <c r="B188" s="48" t="s">
        <v>47</v>
      </c>
      <c r="C188" s="1"/>
      <c r="D188" s="1"/>
      <c r="E188" s="49" t="s">
        <v>10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>
      <c r="A189" s="9"/>
      <c r="B189" s="48" t="s">
        <v>49</v>
      </c>
      <c r="C189" s="1"/>
      <c r="D189" s="1"/>
      <c r="E189" s="49" t="s">
        <v>221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>
      <c r="A190" s="9"/>
      <c r="B190" s="48" t="s">
        <v>51</v>
      </c>
      <c r="C190" s="1"/>
      <c r="D190" s="1"/>
      <c r="E190" s="49" t="s">
        <v>222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 thickBot="1">
      <c r="A191" s="9"/>
      <c r="B191" s="50" t="s">
        <v>53</v>
      </c>
      <c r="C191" s="51"/>
      <c r="D191" s="51"/>
      <c r="E191" s="52" t="s">
        <v>54</v>
      </c>
      <c r="F191" s="51"/>
      <c r="G191" s="51"/>
      <c r="H191" s="53"/>
      <c r="I191" s="51"/>
      <c r="J191" s="53"/>
      <c r="K191" s="51"/>
      <c r="L191" s="51"/>
      <c r="M191" s="12"/>
      <c r="N191" s="2"/>
      <c r="O191" s="2"/>
      <c r="P191" s="2"/>
      <c r="Q191" s="2"/>
    </row>
    <row r="192" thickTop="1">
      <c r="A192" s="9"/>
      <c r="B192" s="41">
        <v>31</v>
      </c>
      <c r="C192" s="42" t="s">
        <v>223</v>
      </c>
      <c r="D192" s="42"/>
      <c r="E192" s="42" t="s">
        <v>224</v>
      </c>
      <c r="F192" s="42" t="s">
        <v>10</v>
      </c>
      <c r="G192" s="43" t="s">
        <v>220</v>
      </c>
      <c r="H192" s="54">
        <v>10</v>
      </c>
      <c r="I192" s="55">
        <v>0</v>
      </c>
      <c r="J192" s="56">
        <v>0</v>
      </c>
      <c r="K192" s="57">
        <v>0.20999999999999999</v>
      </c>
      <c r="L192" s="58">
        <v>0</v>
      </c>
      <c r="M192" s="12"/>
      <c r="N192" s="2"/>
      <c r="O192" s="2"/>
      <c r="P192" s="2"/>
      <c r="Q192" s="33">
        <f>IF(ISNUMBER(K192),IF(H192&gt;0,IF(I192&gt;0,J192,0),0),0)</f>
        <v>0</v>
      </c>
      <c r="R192" s="27">
        <f>IF(ISNUMBER(K192)=FALSE,J192,0)</f>
        <v>0</v>
      </c>
    </row>
    <row r="193">
      <c r="A193" s="9"/>
      <c r="B193" s="48" t="s">
        <v>47</v>
      </c>
      <c r="C193" s="1"/>
      <c r="D193" s="1"/>
      <c r="E193" s="49" t="s">
        <v>10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>
      <c r="A194" s="9"/>
      <c r="B194" s="48" t="s">
        <v>49</v>
      </c>
      <c r="C194" s="1"/>
      <c r="D194" s="1"/>
      <c r="E194" s="49" t="s">
        <v>225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>
      <c r="A195" s="9"/>
      <c r="B195" s="48" t="s">
        <v>51</v>
      </c>
      <c r="C195" s="1"/>
      <c r="D195" s="1"/>
      <c r="E195" s="49" t="s">
        <v>226</v>
      </c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 thickBot="1">
      <c r="A196" s="9"/>
      <c r="B196" s="50" t="s">
        <v>53</v>
      </c>
      <c r="C196" s="51"/>
      <c r="D196" s="51"/>
      <c r="E196" s="52" t="s">
        <v>54</v>
      </c>
      <c r="F196" s="51"/>
      <c r="G196" s="51"/>
      <c r="H196" s="53"/>
      <c r="I196" s="51"/>
      <c r="J196" s="53"/>
      <c r="K196" s="51"/>
      <c r="L196" s="51"/>
      <c r="M196" s="12"/>
      <c r="N196" s="2"/>
      <c r="O196" s="2"/>
      <c r="P196" s="2"/>
      <c r="Q196" s="2"/>
    </row>
    <row r="197" thickTop="1">
      <c r="A197" s="9"/>
      <c r="B197" s="41">
        <v>32</v>
      </c>
      <c r="C197" s="42" t="s">
        <v>227</v>
      </c>
      <c r="D197" s="42"/>
      <c r="E197" s="42" t="s">
        <v>228</v>
      </c>
      <c r="F197" s="42" t="s">
        <v>10</v>
      </c>
      <c r="G197" s="43" t="s">
        <v>220</v>
      </c>
      <c r="H197" s="54">
        <v>11</v>
      </c>
      <c r="I197" s="55">
        <v>0</v>
      </c>
      <c r="J197" s="56">
        <v>0</v>
      </c>
      <c r="K197" s="57">
        <v>0.20999999999999999</v>
      </c>
      <c r="L197" s="58">
        <v>0</v>
      </c>
      <c r="M197" s="12"/>
      <c r="N197" s="2"/>
      <c r="O197" s="2"/>
      <c r="P197" s="2"/>
      <c r="Q197" s="33">
        <f>IF(ISNUMBER(K197),IF(H197&gt;0,IF(I197&gt;0,J197,0),0),0)</f>
        <v>0</v>
      </c>
      <c r="R197" s="27">
        <f>IF(ISNUMBER(K197)=FALSE,J197,0)</f>
        <v>0</v>
      </c>
    </row>
    <row r="198">
      <c r="A198" s="9"/>
      <c r="B198" s="48" t="s">
        <v>47</v>
      </c>
      <c r="C198" s="1"/>
      <c r="D198" s="1"/>
      <c r="E198" s="49" t="s">
        <v>10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>
      <c r="A199" s="9"/>
      <c r="B199" s="48" t="s">
        <v>49</v>
      </c>
      <c r="C199" s="1"/>
      <c r="D199" s="1"/>
      <c r="E199" s="49" t="s">
        <v>229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>
      <c r="A200" s="9"/>
      <c r="B200" s="48" t="s">
        <v>51</v>
      </c>
      <c r="C200" s="1"/>
      <c r="D200" s="1"/>
      <c r="E200" s="49" t="s">
        <v>230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 thickBot="1">
      <c r="A201" s="9"/>
      <c r="B201" s="50" t="s">
        <v>53</v>
      </c>
      <c r="C201" s="51"/>
      <c r="D201" s="51"/>
      <c r="E201" s="52" t="s">
        <v>54</v>
      </c>
      <c r="F201" s="51"/>
      <c r="G201" s="51"/>
      <c r="H201" s="53"/>
      <c r="I201" s="51"/>
      <c r="J201" s="53"/>
      <c r="K201" s="51"/>
      <c r="L201" s="51"/>
      <c r="M201" s="12"/>
      <c r="N201" s="2"/>
      <c r="O201" s="2"/>
      <c r="P201" s="2"/>
      <c r="Q201" s="2"/>
    </row>
    <row r="202" thickTop="1">
      <c r="A202" s="9"/>
      <c r="B202" s="41">
        <v>33</v>
      </c>
      <c r="C202" s="42" t="s">
        <v>231</v>
      </c>
      <c r="D202" s="42"/>
      <c r="E202" s="42" t="s">
        <v>232</v>
      </c>
      <c r="F202" s="42" t="s">
        <v>10</v>
      </c>
      <c r="G202" s="43" t="s">
        <v>130</v>
      </c>
      <c r="H202" s="54">
        <v>635.57500000000005</v>
      </c>
      <c r="I202" s="55">
        <v>0</v>
      </c>
      <c r="J202" s="56">
        <v>0</v>
      </c>
      <c r="K202" s="57">
        <v>0.20999999999999999</v>
      </c>
      <c r="L202" s="58">
        <v>0</v>
      </c>
      <c r="M202" s="12"/>
      <c r="N202" s="2"/>
      <c r="O202" s="2"/>
      <c r="P202" s="2"/>
      <c r="Q202" s="33">
        <f>IF(ISNUMBER(K202),IF(H202&gt;0,IF(I202&gt;0,J202,0),0),0)</f>
        <v>0</v>
      </c>
      <c r="R202" s="27">
        <f>IF(ISNUMBER(K202)=FALSE,J202,0)</f>
        <v>0</v>
      </c>
    </row>
    <row r="203">
      <c r="A203" s="9"/>
      <c r="B203" s="48" t="s">
        <v>47</v>
      </c>
      <c r="C203" s="1"/>
      <c r="D203" s="1"/>
      <c r="E203" s="49" t="s">
        <v>10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>
      <c r="A204" s="9"/>
      <c r="B204" s="48" t="s">
        <v>49</v>
      </c>
      <c r="C204" s="1"/>
      <c r="D204" s="1"/>
      <c r="E204" s="49" t="s">
        <v>233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>
      <c r="A205" s="9"/>
      <c r="B205" s="48" t="s">
        <v>51</v>
      </c>
      <c r="C205" s="1"/>
      <c r="D205" s="1"/>
      <c r="E205" s="49" t="s">
        <v>234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 thickBot="1">
      <c r="A206" s="9"/>
      <c r="B206" s="50" t="s">
        <v>53</v>
      </c>
      <c r="C206" s="51"/>
      <c r="D206" s="51"/>
      <c r="E206" s="52" t="s">
        <v>54</v>
      </c>
      <c r="F206" s="51"/>
      <c r="G206" s="51"/>
      <c r="H206" s="53"/>
      <c r="I206" s="51"/>
      <c r="J206" s="53"/>
      <c r="K206" s="51"/>
      <c r="L206" s="51"/>
      <c r="M206" s="12"/>
      <c r="N206" s="2"/>
      <c r="O206" s="2"/>
      <c r="P206" s="2"/>
      <c r="Q206" s="2"/>
    </row>
    <row r="207" thickTop="1">
      <c r="A207" s="9"/>
      <c r="B207" s="41">
        <v>34</v>
      </c>
      <c r="C207" s="42" t="s">
        <v>235</v>
      </c>
      <c r="D207" s="42"/>
      <c r="E207" s="42" t="s">
        <v>236</v>
      </c>
      <c r="F207" s="42" t="s">
        <v>10</v>
      </c>
      <c r="G207" s="43" t="s">
        <v>130</v>
      </c>
      <c r="H207" s="54">
        <v>635.57500000000005</v>
      </c>
      <c r="I207" s="55">
        <v>0</v>
      </c>
      <c r="J207" s="56">
        <v>0</v>
      </c>
      <c r="K207" s="57">
        <v>0.20999999999999999</v>
      </c>
      <c r="L207" s="58">
        <v>0</v>
      </c>
      <c r="M207" s="12"/>
      <c r="N207" s="2"/>
      <c r="O207" s="2"/>
      <c r="P207" s="2"/>
      <c r="Q207" s="33">
        <f>IF(ISNUMBER(K207),IF(H207&gt;0,IF(I207&gt;0,J207,0),0),0)</f>
        <v>0</v>
      </c>
      <c r="R207" s="27">
        <f>IF(ISNUMBER(K207)=FALSE,J207,0)</f>
        <v>0</v>
      </c>
    </row>
    <row r="208">
      <c r="A208" s="9"/>
      <c r="B208" s="48" t="s">
        <v>47</v>
      </c>
      <c r="C208" s="1"/>
      <c r="D208" s="1"/>
      <c r="E208" s="49" t="s">
        <v>10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>
      <c r="A209" s="9"/>
      <c r="B209" s="48" t="s">
        <v>49</v>
      </c>
      <c r="C209" s="1"/>
      <c r="D209" s="1"/>
      <c r="E209" s="49" t="s">
        <v>233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>
      <c r="A210" s="9"/>
      <c r="B210" s="48" t="s">
        <v>51</v>
      </c>
      <c r="C210" s="1"/>
      <c r="D210" s="1"/>
      <c r="E210" s="49" t="s">
        <v>234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 thickBot="1">
      <c r="A211" s="9"/>
      <c r="B211" s="50" t="s">
        <v>53</v>
      </c>
      <c r="C211" s="51"/>
      <c r="D211" s="51"/>
      <c r="E211" s="52" t="s">
        <v>54</v>
      </c>
      <c r="F211" s="51"/>
      <c r="G211" s="51"/>
      <c r="H211" s="53"/>
      <c r="I211" s="51"/>
      <c r="J211" s="53"/>
      <c r="K211" s="51"/>
      <c r="L211" s="51"/>
      <c r="M211" s="12"/>
      <c r="N211" s="2"/>
      <c r="O211" s="2"/>
      <c r="P211" s="2"/>
      <c r="Q211" s="2"/>
    </row>
    <row r="212" thickTop="1">
      <c r="A212" s="9"/>
      <c r="B212" s="41">
        <v>35</v>
      </c>
      <c r="C212" s="42" t="s">
        <v>237</v>
      </c>
      <c r="D212" s="42"/>
      <c r="E212" s="42" t="s">
        <v>238</v>
      </c>
      <c r="F212" s="42" t="s">
        <v>10</v>
      </c>
      <c r="G212" s="43" t="s">
        <v>115</v>
      </c>
      <c r="H212" s="54">
        <v>87.599999999999994</v>
      </c>
      <c r="I212" s="55">
        <v>0</v>
      </c>
      <c r="J212" s="56">
        <v>0</v>
      </c>
      <c r="K212" s="57">
        <v>0.20999999999999999</v>
      </c>
      <c r="L212" s="58">
        <v>0</v>
      </c>
      <c r="M212" s="12"/>
      <c r="N212" s="2"/>
      <c r="O212" s="2"/>
      <c r="P212" s="2"/>
      <c r="Q212" s="33">
        <f>IF(ISNUMBER(K212),IF(H212&gt;0,IF(I212&gt;0,J212,0),0),0)</f>
        <v>0</v>
      </c>
      <c r="R212" s="27">
        <f>IF(ISNUMBER(K212)=FALSE,J212,0)</f>
        <v>0</v>
      </c>
    </row>
    <row r="213">
      <c r="A213" s="9"/>
      <c r="B213" s="48" t="s">
        <v>47</v>
      </c>
      <c r="C213" s="1"/>
      <c r="D213" s="1"/>
      <c r="E213" s="49" t="s">
        <v>239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>
      <c r="A214" s="9"/>
      <c r="B214" s="48" t="s">
        <v>49</v>
      </c>
      <c r="C214" s="1"/>
      <c r="D214" s="1"/>
      <c r="E214" s="49" t="s">
        <v>240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>
      <c r="A215" s="9"/>
      <c r="B215" s="48" t="s">
        <v>51</v>
      </c>
      <c r="C215" s="1"/>
      <c r="D215" s="1"/>
      <c r="E215" s="49" t="s">
        <v>241</v>
      </c>
      <c r="F215" s="1"/>
      <c r="G215" s="1"/>
      <c r="H215" s="40"/>
      <c r="I215" s="1"/>
      <c r="J215" s="40"/>
      <c r="K215" s="1"/>
      <c r="L215" s="1"/>
      <c r="M215" s="12"/>
      <c r="N215" s="2"/>
      <c r="O215" s="2"/>
      <c r="P215" s="2"/>
      <c r="Q215" s="2"/>
    </row>
    <row r="216" thickBot="1">
      <c r="A216" s="9"/>
      <c r="B216" s="50" t="s">
        <v>53</v>
      </c>
      <c r="C216" s="51"/>
      <c r="D216" s="51"/>
      <c r="E216" s="52" t="s">
        <v>54</v>
      </c>
      <c r="F216" s="51"/>
      <c r="G216" s="51"/>
      <c r="H216" s="53"/>
      <c r="I216" s="51"/>
      <c r="J216" s="53"/>
      <c r="K216" s="51"/>
      <c r="L216" s="51"/>
      <c r="M216" s="12"/>
      <c r="N216" s="2"/>
      <c r="O216" s="2"/>
      <c r="P216" s="2"/>
      <c r="Q216" s="2"/>
    </row>
    <row r="217" thickTop="1">
      <c r="A217" s="9"/>
      <c r="B217" s="41">
        <v>36</v>
      </c>
      <c r="C217" s="42" t="s">
        <v>237</v>
      </c>
      <c r="D217" s="42">
        <v>1</v>
      </c>
      <c r="E217" s="42" t="s">
        <v>238</v>
      </c>
      <c r="F217" s="42" t="s">
        <v>10</v>
      </c>
      <c r="G217" s="43" t="s">
        <v>115</v>
      </c>
      <c r="H217" s="54">
        <v>66.400000000000006</v>
      </c>
      <c r="I217" s="55">
        <v>0</v>
      </c>
      <c r="J217" s="56">
        <v>0</v>
      </c>
      <c r="K217" s="57">
        <v>0.20999999999999999</v>
      </c>
      <c r="L217" s="58">
        <v>0</v>
      </c>
      <c r="M217" s="12"/>
      <c r="N217" s="2"/>
      <c r="O217" s="2"/>
      <c r="P217" s="2"/>
      <c r="Q217" s="33">
        <f>IF(ISNUMBER(K217),IF(H217&gt;0,IF(I217&gt;0,J217,0),0),0)</f>
        <v>0</v>
      </c>
      <c r="R217" s="27">
        <f>IF(ISNUMBER(K217)=FALSE,J217,0)</f>
        <v>0</v>
      </c>
    </row>
    <row r="218">
      <c r="A218" s="9"/>
      <c r="B218" s="48" t="s">
        <v>47</v>
      </c>
      <c r="C218" s="1"/>
      <c r="D218" s="1"/>
      <c r="E218" s="49" t="s">
        <v>242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>
      <c r="A219" s="9"/>
      <c r="B219" s="48" t="s">
        <v>49</v>
      </c>
      <c r="C219" s="1"/>
      <c r="D219" s="1"/>
      <c r="E219" s="49" t="s">
        <v>243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>
      <c r="A220" s="9"/>
      <c r="B220" s="48" t="s">
        <v>51</v>
      </c>
      <c r="C220" s="1"/>
      <c r="D220" s="1"/>
      <c r="E220" s="49" t="s">
        <v>241</v>
      </c>
      <c r="F220" s="1"/>
      <c r="G220" s="1"/>
      <c r="H220" s="40"/>
      <c r="I220" s="1"/>
      <c r="J220" s="40"/>
      <c r="K220" s="1"/>
      <c r="L220" s="1"/>
      <c r="M220" s="12"/>
      <c r="N220" s="2"/>
      <c r="O220" s="2"/>
      <c r="P220" s="2"/>
      <c r="Q220" s="2"/>
    </row>
    <row r="221" thickBot="1">
      <c r="A221" s="9"/>
      <c r="B221" s="50" t="s">
        <v>53</v>
      </c>
      <c r="C221" s="51"/>
      <c r="D221" s="51"/>
      <c r="E221" s="52" t="s">
        <v>54</v>
      </c>
      <c r="F221" s="51"/>
      <c r="G221" s="51"/>
      <c r="H221" s="53"/>
      <c r="I221" s="51"/>
      <c r="J221" s="53"/>
      <c r="K221" s="51"/>
      <c r="L221" s="51"/>
      <c r="M221" s="12"/>
      <c r="N221" s="2"/>
      <c r="O221" s="2"/>
      <c r="P221" s="2"/>
      <c r="Q221" s="2"/>
    </row>
    <row r="222" thickTop="1">
      <c r="A222" s="9"/>
      <c r="B222" s="41">
        <v>37</v>
      </c>
      <c r="C222" s="42" t="s">
        <v>244</v>
      </c>
      <c r="D222" s="42"/>
      <c r="E222" s="42" t="s">
        <v>245</v>
      </c>
      <c r="F222" s="42" t="s">
        <v>10</v>
      </c>
      <c r="G222" s="43" t="s">
        <v>115</v>
      </c>
      <c r="H222" s="54">
        <v>11</v>
      </c>
      <c r="I222" s="55">
        <v>0</v>
      </c>
      <c r="J222" s="56">
        <v>0</v>
      </c>
      <c r="K222" s="57">
        <v>0.20999999999999999</v>
      </c>
      <c r="L222" s="58">
        <v>0</v>
      </c>
      <c r="M222" s="12"/>
      <c r="N222" s="2"/>
      <c r="O222" s="2"/>
      <c r="P222" s="2"/>
      <c r="Q222" s="33">
        <f>IF(ISNUMBER(K222),IF(H222&gt;0,IF(I222&gt;0,J222,0),0),0)</f>
        <v>0</v>
      </c>
      <c r="R222" s="27">
        <f>IF(ISNUMBER(K222)=FALSE,J222,0)</f>
        <v>0</v>
      </c>
    </row>
    <row r="223">
      <c r="A223" s="9"/>
      <c r="B223" s="48" t="s">
        <v>47</v>
      </c>
      <c r="C223" s="1"/>
      <c r="D223" s="1"/>
      <c r="E223" s="49" t="s">
        <v>246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>
      <c r="A224" s="9"/>
      <c r="B224" s="48" t="s">
        <v>49</v>
      </c>
      <c r="C224" s="1"/>
      <c r="D224" s="1"/>
      <c r="E224" s="49" t="s">
        <v>247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>
      <c r="A225" s="9"/>
      <c r="B225" s="48" t="s">
        <v>51</v>
      </c>
      <c r="C225" s="1"/>
      <c r="D225" s="1"/>
      <c r="E225" s="49" t="s">
        <v>241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 thickBot="1">
      <c r="A226" s="9"/>
      <c r="B226" s="50" t="s">
        <v>53</v>
      </c>
      <c r="C226" s="51"/>
      <c r="D226" s="51"/>
      <c r="E226" s="52" t="s">
        <v>54</v>
      </c>
      <c r="F226" s="51"/>
      <c r="G226" s="51"/>
      <c r="H226" s="53"/>
      <c r="I226" s="51"/>
      <c r="J226" s="53"/>
      <c r="K226" s="51"/>
      <c r="L226" s="51"/>
      <c r="M226" s="12"/>
      <c r="N226" s="2"/>
      <c r="O226" s="2"/>
      <c r="P226" s="2"/>
      <c r="Q226" s="2"/>
    </row>
    <row r="227" thickTop="1">
      <c r="A227" s="9"/>
      <c r="B227" s="41">
        <v>38</v>
      </c>
      <c r="C227" s="42" t="s">
        <v>248</v>
      </c>
      <c r="D227" s="42"/>
      <c r="E227" s="42" t="s">
        <v>249</v>
      </c>
      <c r="F227" s="42" t="s">
        <v>10</v>
      </c>
      <c r="G227" s="43" t="s">
        <v>115</v>
      </c>
      <c r="H227" s="54">
        <v>31.949999999999999</v>
      </c>
      <c r="I227" s="55">
        <v>0</v>
      </c>
      <c r="J227" s="56">
        <v>0</v>
      </c>
      <c r="K227" s="57">
        <v>0.20999999999999999</v>
      </c>
      <c r="L227" s="58">
        <v>0</v>
      </c>
      <c r="M227" s="12"/>
      <c r="N227" s="2"/>
      <c r="O227" s="2"/>
      <c r="P227" s="2"/>
      <c r="Q227" s="33">
        <f>IF(ISNUMBER(K227),IF(H227&gt;0,IF(I227&gt;0,J227,0),0),0)</f>
        <v>0</v>
      </c>
      <c r="R227" s="27">
        <f>IF(ISNUMBER(K227)=FALSE,J227,0)</f>
        <v>0</v>
      </c>
    </row>
    <row r="228">
      <c r="A228" s="9"/>
      <c r="B228" s="48" t="s">
        <v>47</v>
      </c>
      <c r="C228" s="1"/>
      <c r="D228" s="1"/>
      <c r="E228" s="49" t="s">
        <v>10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49</v>
      </c>
      <c r="C229" s="1"/>
      <c r="D229" s="1"/>
      <c r="E229" s="49" t="s">
        <v>116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>
      <c r="A230" s="9"/>
      <c r="B230" s="48" t="s">
        <v>51</v>
      </c>
      <c r="C230" s="1"/>
      <c r="D230" s="1"/>
      <c r="E230" s="49" t="s">
        <v>250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 thickBot="1">
      <c r="A231" s="9"/>
      <c r="B231" s="50" t="s">
        <v>53</v>
      </c>
      <c r="C231" s="51"/>
      <c r="D231" s="51"/>
      <c r="E231" s="52" t="s">
        <v>54</v>
      </c>
      <c r="F231" s="51"/>
      <c r="G231" s="51"/>
      <c r="H231" s="53"/>
      <c r="I231" s="51"/>
      <c r="J231" s="53"/>
      <c r="K231" s="51"/>
      <c r="L231" s="51"/>
      <c r="M231" s="12"/>
      <c r="N231" s="2"/>
      <c r="O231" s="2"/>
      <c r="P231" s="2"/>
      <c r="Q231" s="2"/>
    </row>
    <row r="232" thickTop="1">
      <c r="A232" s="9"/>
      <c r="B232" s="41">
        <v>39</v>
      </c>
      <c r="C232" s="42" t="s">
        <v>251</v>
      </c>
      <c r="D232" s="42"/>
      <c r="E232" s="42" t="s">
        <v>252</v>
      </c>
      <c r="F232" s="42" t="s">
        <v>10</v>
      </c>
      <c r="G232" s="43" t="s">
        <v>115</v>
      </c>
      <c r="H232" s="54">
        <v>10.5</v>
      </c>
      <c r="I232" s="55">
        <v>0</v>
      </c>
      <c r="J232" s="56">
        <v>0</v>
      </c>
      <c r="K232" s="57">
        <v>0.20999999999999999</v>
      </c>
      <c r="L232" s="58">
        <v>0</v>
      </c>
      <c r="M232" s="12"/>
      <c r="N232" s="2"/>
      <c r="O232" s="2"/>
      <c r="P232" s="2"/>
      <c r="Q232" s="33">
        <f>IF(ISNUMBER(K232),IF(H232&gt;0,IF(I232&gt;0,J232,0),0),0)</f>
        <v>0</v>
      </c>
      <c r="R232" s="27">
        <f>IF(ISNUMBER(K232)=FALSE,J232,0)</f>
        <v>0</v>
      </c>
    </row>
    <row r="233">
      <c r="A233" s="9"/>
      <c r="B233" s="48" t="s">
        <v>47</v>
      </c>
      <c r="C233" s="1"/>
      <c r="D233" s="1"/>
      <c r="E233" s="49" t="s">
        <v>253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49</v>
      </c>
      <c r="C234" s="1"/>
      <c r="D234" s="1"/>
      <c r="E234" s="49" t="s">
        <v>254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>
      <c r="A235" s="9"/>
      <c r="B235" s="48" t="s">
        <v>51</v>
      </c>
      <c r="C235" s="1"/>
      <c r="D235" s="1"/>
      <c r="E235" s="49" t="s">
        <v>255</v>
      </c>
      <c r="F235" s="1"/>
      <c r="G235" s="1"/>
      <c r="H235" s="40"/>
      <c r="I235" s="1"/>
      <c r="J235" s="40"/>
      <c r="K235" s="1"/>
      <c r="L235" s="1"/>
      <c r="M235" s="12"/>
      <c r="N235" s="2"/>
      <c r="O235" s="2"/>
      <c r="P235" s="2"/>
      <c r="Q235" s="2"/>
    </row>
    <row r="236" thickBot="1">
      <c r="A236" s="9"/>
      <c r="B236" s="50" t="s">
        <v>53</v>
      </c>
      <c r="C236" s="51"/>
      <c r="D236" s="51"/>
      <c r="E236" s="52" t="s">
        <v>54</v>
      </c>
      <c r="F236" s="51"/>
      <c r="G236" s="51"/>
      <c r="H236" s="53"/>
      <c r="I236" s="51"/>
      <c r="J236" s="53"/>
      <c r="K236" s="51"/>
      <c r="L236" s="51"/>
      <c r="M236" s="12"/>
      <c r="N236" s="2"/>
      <c r="O236" s="2"/>
      <c r="P236" s="2"/>
      <c r="Q236" s="2"/>
    </row>
    <row r="237" thickTop="1">
      <c r="A237" s="9"/>
      <c r="B237" s="41">
        <v>40</v>
      </c>
      <c r="C237" s="42" t="s">
        <v>256</v>
      </c>
      <c r="D237" s="42"/>
      <c r="E237" s="42" t="s">
        <v>257</v>
      </c>
      <c r="F237" s="42" t="s">
        <v>10</v>
      </c>
      <c r="G237" s="43" t="s">
        <v>93</v>
      </c>
      <c r="H237" s="54">
        <v>26.949999999999999</v>
      </c>
      <c r="I237" s="55">
        <v>0</v>
      </c>
      <c r="J237" s="56">
        <v>0</v>
      </c>
      <c r="K237" s="57">
        <v>0.20999999999999999</v>
      </c>
      <c r="L237" s="58">
        <v>0</v>
      </c>
      <c r="M237" s="12"/>
      <c r="N237" s="2"/>
      <c r="O237" s="2"/>
      <c r="P237" s="2"/>
      <c r="Q237" s="33">
        <f>IF(ISNUMBER(K237),IF(H237&gt;0,IF(I237&gt;0,J237,0),0),0)</f>
        <v>0</v>
      </c>
      <c r="R237" s="27">
        <f>IF(ISNUMBER(K237)=FALSE,J237,0)</f>
        <v>0</v>
      </c>
    </row>
    <row r="238">
      <c r="A238" s="9"/>
      <c r="B238" s="48" t="s">
        <v>47</v>
      </c>
      <c r="C238" s="1"/>
      <c r="D238" s="1"/>
      <c r="E238" s="49" t="s">
        <v>10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49</v>
      </c>
      <c r="C239" s="1"/>
      <c r="D239" s="1"/>
      <c r="E239" s="49" t="s">
        <v>258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>
      <c r="A240" s="9"/>
      <c r="B240" s="48" t="s">
        <v>51</v>
      </c>
      <c r="C240" s="1"/>
      <c r="D240" s="1"/>
      <c r="E240" s="49" t="s">
        <v>259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 thickBot="1">
      <c r="A241" s="9"/>
      <c r="B241" s="50" t="s">
        <v>53</v>
      </c>
      <c r="C241" s="51"/>
      <c r="D241" s="51"/>
      <c r="E241" s="52" t="s">
        <v>54</v>
      </c>
      <c r="F241" s="51"/>
      <c r="G241" s="51"/>
      <c r="H241" s="53"/>
      <c r="I241" s="51"/>
      <c r="J241" s="53"/>
      <c r="K241" s="51"/>
      <c r="L241" s="51"/>
      <c r="M241" s="12"/>
      <c r="N241" s="2"/>
      <c r="O241" s="2"/>
      <c r="P241" s="2"/>
      <c r="Q241" s="2"/>
    </row>
    <row r="242" thickTop="1">
      <c r="A242" s="9"/>
      <c r="B242" s="41">
        <v>41</v>
      </c>
      <c r="C242" s="42" t="s">
        <v>260</v>
      </c>
      <c r="D242" s="42"/>
      <c r="E242" s="42" t="s">
        <v>261</v>
      </c>
      <c r="F242" s="42" t="s">
        <v>10</v>
      </c>
      <c r="G242" s="43" t="s">
        <v>93</v>
      </c>
      <c r="H242" s="54">
        <v>14.4</v>
      </c>
      <c r="I242" s="55">
        <v>0</v>
      </c>
      <c r="J242" s="56">
        <v>0</v>
      </c>
      <c r="K242" s="57">
        <v>0.20999999999999999</v>
      </c>
      <c r="L242" s="58">
        <v>0</v>
      </c>
      <c r="M242" s="12"/>
      <c r="N242" s="2"/>
      <c r="O242" s="2"/>
      <c r="P242" s="2"/>
      <c r="Q242" s="33">
        <f>IF(ISNUMBER(K242),IF(H242&gt;0,IF(I242&gt;0,J242,0),0),0)</f>
        <v>0</v>
      </c>
      <c r="R242" s="27">
        <f>IF(ISNUMBER(K242)=FALSE,J242,0)</f>
        <v>0</v>
      </c>
    </row>
    <row r="243">
      <c r="A243" s="9"/>
      <c r="B243" s="48" t="s">
        <v>47</v>
      </c>
      <c r="C243" s="1"/>
      <c r="D243" s="1"/>
      <c r="E243" s="49" t="s">
        <v>10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8" t="s">
        <v>49</v>
      </c>
      <c r="C244" s="1"/>
      <c r="D244" s="1"/>
      <c r="E244" s="49" t="s">
        <v>262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>
      <c r="A245" s="9"/>
      <c r="B245" s="48" t="s">
        <v>51</v>
      </c>
      <c r="C245" s="1"/>
      <c r="D245" s="1"/>
      <c r="E245" s="49" t="s">
        <v>259</v>
      </c>
      <c r="F245" s="1"/>
      <c r="G245" s="1"/>
      <c r="H245" s="40"/>
      <c r="I245" s="1"/>
      <c r="J245" s="40"/>
      <c r="K245" s="1"/>
      <c r="L245" s="1"/>
      <c r="M245" s="12"/>
      <c r="N245" s="2"/>
      <c r="O245" s="2"/>
      <c r="P245" s="2"/>
      <c r="Q245" s="2"/>
    </row>
    <row r="246" thickBot="1">
      <c r="A246" s="9"/>
      <c r="B246" s="50" t="s">
        <v>53</v>
      </c>
      <c r="C246" s="51"/>
      <c r="D246" s="51"/>
      <c r="E246" s="52" t="s">
        <v>54</v>
      </c>
      <c r="F246" s="51"/>
      <c r="G246" s="51"/>
      <c r="H246" s="53"/>
      <c r="I246" s="51"/>
      <c r="J246" s="53"/>
      <c r="K246" s="51"/>
      <c r="L246" s="51"/>
      <c r="M246" s="12"/>
      <c r="N246" s="2"/>
      <c r="O246" s="2"/>
      <c r="P246" s="2"/>
      <c r="Q246" s="2"/>
    </row>
    <row r="247" thickTop="1">
      <c r="A247" s="9"/>
      <c r="B247" s="41">
        <v>42</v>
      </c>
      <c r="C247" s="42" t="s">
        <v>263</v>
      </c>
      <c r="D247" s="42"/>
      <c r="E247" s="42" t="s">
        <v>264</v>
      </c>
      <c r="F247" s="42" t="s">
        <v>10</v>
      </c>
      <c r="G247" s="43" t="s">
        <v>115</v>
      </c>
      <c r="H247" s="54">
        <v>5.5999999999999996</v>
      </c>
      <c r="I247" s="55">
        <v>0</v>
      </c>
      <c r="J247" s="56">
        <v>0</v>
      </c>
      <c r="K247" s="57">
        <v>0.20999999999999999</v>
      </c>
      <c r="L247" s="58">
        <v>0</v>
      </c>
      <c r="M247" s="12"/>
      <c r="N247" s="2"/>
      <c r="O247" s="2"/>
      <c r="P247" s="2"/>
      <c r="Q247" s="33">
        <f>IF(ISNUMBER(K247),IF(H247&gt;0,IF(I247&gt;0,J247,0),0),0)</f>
        <v>0</v>
      </c>
      <c r="R247" s="27">
        <f>IF(ISNUMBER(K247)=FALSE,J247,0)</f>
        <v>0</v>
      </c>
    </row>
    <row r="248">
      <c r="A248" s="9"/>
      <c r="B248" s="48" t="s">
        <v>47</v>
      </c>
      <c r="C248" s="1"/>
      <c r="D248" s="1"/>
      <c r="E248" s="49" t="s">
        <v>265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49</v>
      </c>
      <c r="C249" s="1"/>
      <c r="D249" s="1"/>
      <c r="E249" s="49" t="s">
        <v>266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>
      <c r="A250" s="9"/>
      <c r="B250" s="48" t="s">
        <v>51</v>
      </c>
      <c r="C250" s="1"/>
      <c r="D250" s="1"/>
      <c r="E250" s="49" t="s">
        <v>267</v>
      </c>
      <c r="F250" s="1"/>
      <c r="G250" s="1"/>
      <c r="H250" s="40"/>
      <c r="I250" s="1"/>
      <c r="J250" s="40"/>
      <c r="K250" s="1"/>
      <c r="L250" s="1"/>
      <c r="M250" s="12"/>
      <c r="N250" s="2"/>
      <c r="O250" s="2"/>
      <c r="P250" s="2"/>
      <c r="Q250" s="2"/>
    </row>
    <row r="251" thickBot="1">
      <c r="A251" s="9"/>
      <c r="B251" s="50" t="s">
        <v>53</v>
      </c>
      <c r="C251" s="51"/>
      <c r="D251" s="51"/>
      <c r="E251" s="52" t="s">
        <v>54</v>
      </c>
      <c r="F251" s="51"/>
      <c r="G251" s="51"/>
      <c r="H251" s="53"/>
      <c r="I251" s="51"/>
      <c r="J251" s="53"/>
      <c r="K251" s="51"/>
      <c r="L251" s="51"/>
      <c r="M251" s="12"/>
      <c r="N251" s="2"/>
      <c r="O251" s="2"/>
      <c r="P251" s="2"/>
      <c r="Q251" s="2"/>
    </row>
    <row r="252" thickTop="1">
      <c r="A252" s="9"/>
      <c r="B252" s="41">
        <v>43</v>
      </c>
      <c r="C252" s="42" t="s">
        <v>268</v>
      </c>
      <c r="D252" s="42"/>
      <c r="E252" s="42" t="s">
        <v>269</v>
      </c>
      <c r="F252" s="42" t="s">
        <v>10</v>
      </c>
      <c r="G252" s="43" t="s">
        <v>115</v>
      </c>
      <c r="H252" s="54">
        <v>10.6</v>
      </c>
      <c r="I252" s="55">
        <v>0</v>
      </c>
      <c r="J252" s="56">
        <v>0</v>
      </c>
      <c r="K252" s="57">
        <v>0.20999999999999999</v>
      </c>
      <c r="L252" s="58">
        <v>0</v>
      </c>
      <c r="M252" s="12"/>
      <c r="N252" s="2"/>
      <c r="O252" s="2"/>
      <c r="P252" s="2"/>
      <c r="Q252" s="33">
        <f>IF(ISNUMBER(K252),IF(H252&gt;0,IF(I252&gt;0,J252,0),0),0)</f>
        <v>0</v>
      </c>
      <c r="R252" s="27">
        <f>IF(ISNUMBER(K252)=FALSE,J252,0)</f>
        <v>0</v>
      </c>
    </row>
    <row r="253">
      <c r="A253" s="9"/>
      <c r="B253" s="48" t="s">
        <v>47</v>
      </c>
      <c r="C253" s="1"/>
      <c r="D253" s="1"/>
      <c r="E253" s="49" t="s">
        <v>270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49</v>
      </c>
      <c r="C254" s="1"/>
      <c r="D254" s="1"/>
      <c r="E254" s="49" t="s">
        <v>271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>
      <c r="A255" s="9"/>
      <c r="B255" s="48" t="s">
        <v>51</v>
      </c>
      <c r="C255" s="1"/>
      <c r="D255" s="1"/>
      <c r="E255" s="49" t="s">
        <v>267</v>
      </c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 thickBot="1">
      <c r="A256" s="9"/>
      <c r="B256" s="50" t="s">
        <v>53</v>
      </c>
      <c r="C256" s="51"/>
      <c r="D256" s="51"/>
      <c r="E256" s="52" t="s">
        <v>54</v>
      </c>
      <c r="F256" s="51"/>
      <c r="G256" s="51"/>
      <c r="H256" s="53"/>
      <c r="I256" s="51"/>
      <c r="J256" s="53"/>
      <c r="K256" s="51"/>
      <c r="L256" s="51"/>
      <c r="M256" s="12"/>
      <c r="N256" s="2"/>
      <c r="O256" s="2"/>
      <c r="P256" s="2"/>
      <c r="Q256" s="2"/>
    </row>
    <row r="257" thickTop="1">
      <c r="A257" s="9"/>
      <c r="B257" s="41">
        <v>44</v>
      </c>
      <c r="C257" s="42" t="s">
        <v>272</v>
      </c>
      <c r="D257" s="42"/>
      <c r="E257" s="42" t="s">
        <v>273</v>
      </c>
      <c r="F257" s="42" t="s">
        <v>10</v>
      </c>
      <c r="G257" s="43" t="s">
        <v>115</v>
      </c>
      <c r="H257" s="54">
        <v>7</v>
      </c>
      <c r="I257" s="55">
        <v>0</v>
      </c>
      <c r="J257" s="56">
        <v>0</v>
      </c>
      <c r="K257" s="57">
        <v>0.20999999999999999</v>
      </c>
      <c r="L257" s="58">
        <v>0</v>
      </c>
      <c r="M257" s="12"/>
      <c r="N257" s="2"/>
      <c r="O257" s="2"/>
      <c r="P257" s="2"/>
      <c r="Q257" s="33">
        <f>IF(ISNUMBER(K257),IF(H257&gt;0,IF(I257&gt;0,J257,0),0),0)</f>
        <v>0</v>
      </c>
      <c r="R257" s="27">
        <f>IF(ISNUMBER(K257)=FALSE,J257,0)</f>
        <v>0</v>
      </c>
    </row>
    <row r="258">
      <c r="A258" s="9"/>
      <c r="B258" s="48" t="s">
        <v>47</v>
      </c>
      <c r="C258" s="1"/>
      <c r="D258" s="1"/>
      <c r="E258" s="49" t="s">
        <v>274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49</v>
      </c>
      <c r="C259" s="1"/>
      <c r="D259" s="1"/>
      <c r="E259" s="49" t="s">
        <v>275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>
      <c r="A260" s="9"/>
      <c r="B260" s="48" t="s">
        <v>51</v>
      </c>
      <c r="C260" s="1"/>
      <c r="D260" s="1"/>
      <c r="E260" s="49" t="s">
        <v>267</v>
      </c>
      <c r="F260" s="1"/>
      <c r="G260" s="1"/>
      <c r="H260" s="40"/>
      <c r="I260" s="1"/>
      <c r="J260" s="40"/>
      <c r="K260" s="1"/>
      <c r="L260" s="1"/>
      <c r="M260" s="12"/>
      <c r="N260" s="2"/>
      <c r="O260" s="2"/>
      <c r="P260" s="2"/>
      <c r="Q260" s="2"/>
    </row>
    <row r="261" thickBot="1">
      <c r="A261" s="9"/>
      <c r="B261" s="50" t="s">
        <v>53</v>
      </c>
      <c r="C261" s="51"/>
      <c r="D261" s="51"/>
      <c r="E261" s="52" t="s">
        <v>54</v>
      </c>
      <c r="F261" s="51"/>
      <c r="G261" s="51"/>
      <c r="H261" s="53"/>
      <c r="I261" s="51"/>
      <c r="J261" s="53"/>
      <c r="K261" s="51"/>
      <c r="L261" s="51"/>
      <c r="M261" s="12"/>
      <c r="N261" s="2"/>
      <c r="O261" s="2"/>
      <c r="P261" s="2"/>
      <c r="Q261" s="2"/>
    </row>
    <row r="262" thickTop="1">
      <c r="A262" s="9"/>
      <c r="B262" s="41">
        <v>45</v>
      </c>
      <c r="C262" s="42" t="s">
        <v>272</v>
      </c>
      <c r="D262" s="42">
        <v>1</v>
      </c>
      <c r="E262" s="42" t="s">
        <v>273</v>
      </c>
      <c r="F262" s="42" t="s">
        <v>10</v>
      </c>
      <c r="G262" s="43" t="s">
        <v>115</v>
      </c>
      <c r="H262" s="54">
        <v>72.099999999999994</v>
      </c>
      <c r="I262" s="55">
        <v>0</v>
      </c>
      <c r="J262" s="56">
        <v>0</v>
      </c>
      <c r="K262" s="57">
        <v>0.20999999999999999</v>
      </c>
      <c r="L262" s="58">
        <v>0</v>
      </c>
      <c r="M262" s="12"/>
      <c r="N262" s="2"/>
      <c r="O262" s="2"/>
      <c r="P262" s="2"/>
      <c r="Q262" s="33">
        <f>IF(ISNUMBER(K262),IF(H262&gt;0,IF(I262&gt;0,J262,0),0),0)</f>
        <v>0</v>
      </c>
      <c r="R262" s="27">
        <f>IF(ISNUMBER(K262)=FALSE,J262,0)</f>
        <v>0</v>
      </c>
    </row>
    <row r="263">
      <c r="A263" s="9"/>
      <c r="B263" s="48" t="s">
        <v>47</v>
      </c>
      <c r="C263" s="1"/>
      <c r="D263" s="1"/>
      <c r="E263" s="49" t="s">
        <v>270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49</v>
      </c>
      <c r="C264" s="1"/>
      <c r="D264" s="1"/>
      <c r="E264" s="49" t="s">
        <v>276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>
      <c r="A265" s="9"/>
      <c r="B265" s="48" t="s">
        <v>51</v>
      </c>
      <c r="C265" s="1"/>
      <c r="D265" s="1"/>
      <c r="E265" s="49" t="s">
        <v>267</v>
      </c>
      <c r="F265" s="1"/>
      <c r="G265" s="1"/>
      <c r="H265" s="40"/>
      <c r="I265" s="1"/>
      <c r="J265" s="40"/>
      <c r="K265" s="1"/>
      <c r="L265" s="1"/>
      <c r="M265" s="12"/>
      <c r="N265" s="2"/>
      <c r="O265" s="2"/>
      <c r="P265" s="2"/>
      <c r="Q265" s="2"/>
    </row>
    <row r="266" thickBot="1">
      <c r="A266" s="9"/>
      <c r="B266" s="50" t="s">
        <v>53</v>
      </c>
      <c r="C266" s="51"/>
      <c r="D266" s="51"/>
      <c r="E266" s="52" t="s">
        <v>54</v>
      </c>
      <c r="F266" s="51"/>
      <c r="G266" s="51"/>
      <c r="H266" s="53"/>
      <c r="I266" s="51"/>
      <c r="J266" s="53"/>
      <c r="K266" s="51"/>
      <c r="L266" s="51"/>
      <c r="M266" s="12"/>
      <c r="N266" s="2"/>
      <c r="O266" s="2"/>
      <c r="P266" s="2"/>
      <c r="Q266" s="2"/>
    </row>
    <row r="267" thickTop="1">
      <c r="A267" s="9"/>
      <c r="B267" s="41">
        <v>46</v>
      </c>
      <c r="C267" s="42" t="s">
        <v>277</v>
      </c>
      <c r="D267" s="42"/>
      <c r="E267" s="42" t="s">
        <v>278</v>
      </c>
      <c r="F267" s="42" t="s">
        <v>10</v>
      </c>
      <c r="G267" s="43" t="s">
        <v>115</v>
      </c>
      <c r="H267" s="54">
        <v>5.2000000000000002</v>
      </c>
      <c r="I267" s="55">
        <v>0</v>
      </c>
      <c r="J267" s="56">
        <v>0</v>
      </c>
      <c r="K267" s="57">
        <v>0.20999999999999999</v>
      </c>
      <c r="L267" s="58">
        <v>0</v>
      </c>
      <c r="M267" s="12"/>
      <c r="N267" s="2"/>
      <c r="O267" s="2"/>
      <c r="P267" s="2"/>
      <c r="Q267" s="33">
        <f>IF(ISNUMBER(K267),IF(H267&gt;0,IF(I267&gt;0,J267,0),0),0)</f>
        <v>0</v>
      </c>
      <c r="R267" s="27">
        <f>IF(ISNUMBER(K267)=FALSE,J267,0)</f>
        <v>0</v>
      </c>
    </row>
    <row r="268">
      <c r="A268" s="9"/>
      <c r="B268" s="48" t="s">
        <v>47</v>
      </c>
      <c r="C268" s="1"/>
      <c r="D268" s="1"/>
      <c r="E268" s="49" t="s">
        <v>270</v>
      </c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8" t="s">
        <v>49</v>
      </c>
      <c r="C269" s="1"/>
      <c r="D269" s="1"/>
      <c r="E269" s="49" t="s">
        <v>279</v>
      </c>
      <c r="F269" s="1"/>
      <c r="G269" s="1"/>
      <c r="H269" s="40"/>
      <c r="I269" s="1"/>
      <c r="J269" s="40"/>
      <c r="K269" s="1"/>
      <c r="L269" s="1"/>
      <c r="M269" s="12"/>
      <c r="N269" s="2"/>
      <c r="O269" s="2"/>
      <c r="P269" s="2"/>
      <c r="Q269" s="2"/>
    </row>
    <row r="270">
      <c r="A270" s="9"/>
      <c r="B270" s="48" t="s">
        <v>51</v>
      </c>
      <c r="C270" s="1"/>
      <c r="D270" s="1"/>
      <c r="E270" s="49" t="s">
        <v>267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 thickBot="1">
      <c r="A271" s="9"/>
      <c r="B271" s="50" t="s">
        <v>53</v>
      </c>
      <c r="C271" s="51"/>
      <c r="D271" s="51"/>
      <c r="E271" s="52" t="s">
        <v>54</v>
      </c>
      <c r="F271" s="51"/>
      <c r="G271" s="51"/>
      <c r="H271" s="53"/>
      <c r="I271" s="51"/>
      <c r="J271" s="53"/>
      <c r="K271" s="51"/>
      <c r="L271" s="51"/>
      <c r="M271" s="12"/>
      <c r="N271" s="2"/>
      <c r="O271" s="2"/>
      <c r="P271" s="2"/>
      <c r="Q271" s="2"/>
    </row>
    <row r="272" thickTop="1">
      <c r="A272" s="9"/>
      <c r="B272" s="41">
        <v>47</v>
      </c>
      <c r="C272" s="42" t="s">
        <v>280</v>
      </c>
      <c r="D272" s="42"/>
      <c r="E272" s="42" t="s">
        <v>281</v>
      </c>
      <c r="F272" s="42" t="s">
        <v>10</v>
      </c>
      <c r="G272" s="43" t="s">
        <v>115</v>
      </c>
      <c r="H272" s="54">
        <v>13.5</v>
      </c>
      <c r="I272" s="55">
        <v>0</v>
      </c>
      <c r="J272" s="56">
        <v>0</v>
      </c>
      <c r="K272" s="57">
        <v>0.20999999999999999</v>
      </c>
      <c r="L272" s="58">
        <v>0</v>
      </c>
      <c r="M272" s="12"/>
      <c r="N272" s="2"/>
      <c r="O272" s="2"/>
      <c r="P272" s="2"/>
      <c r="Q272" s="33">
        <f>IF(ISNUMBER(K272),IF(H272&gt;0,IF(I272&gt;0,J272,0),0),0)</f>
        <v>0</v>
      </c>
      <c r="R272" s="27">
        <f>IF(ISNUMBER(K272)=FALSE,J272,0)</f>
        <v>0</v>
      </c>
    </row>
    <row r="273">
      <c r="A273" s="9"/>
      <c r="B273" s="48" t="s">
        <v>47</v>
      </c>
      <c r="C273" s="1"/>
      <c r="D273" s="1"/>
      <c r="E273" s="49" t="s">
        <v>270</v>
      </c>
      <c r="F273" s="1"/>
      <c r="G273" s="1"/>
      <c r="H273" s="40"/>
      <c r="I273" s="1"/>
      <c r="J273" s="40"/>
      <c r="K273" s="1"/>
      <c r="L273" s="1"/>
      <c r="M273" s="12"/>
      <c r="N273" s="2"/>
      <c r="O273" s="2"/>
      <c r="P273" s="2"/>
      <c r="Q273" s="2"/>
    </row>
    <row r="274">
      <c r="A274" s="9"/>
      <c r="B274" s="48" t="s">
        <v>49</v>
      </c>
      <c r="C274" s="1"/>
      <c r="D274" s="1"/>
      <c r="E274" s="49" t="s">
        <v>282</v>
      </c>
      <c r="F274" s="1"/>
      <c r="G274" s="1"/>
      <c r="H274" s="40"/>
      <c r="I274" s="1"/>
      <c r="J274" s="40"/>
      <c r="K274" s="1"/>
      <c r="L274" s="1"/>
      <c r="M274" s="12"/>
      <c r="N274" s="2"/>
      <c r="O274" s="2"/>
      <c r="P274" s="2"/>
      <c r="Q274" s="2"/>
    </row>
    <row r="275">
      <c r="A275" s="9"/>
      <c r="B275" s="48" t="s">
        <v>51</v>
      </c>
      <c r="C275" s="1"/>
      <c r="D275" s="1"/>
      <c r="E275" s="49" t="s">
        <v>267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 thickBot="1">
      <c r="A276" s="9"/>
      <c r="B276" s="50" t="s">
        <v>53</v>
      </c>
      <c r="C276" s="51"/>
      <c r="D276" s="51"/>
      <c r="E276" s="52" t="s">
        <v>54</v>
      </c>
      <c r="F276" s="51"/>
      <c r="G276" s="51"/>
      <c r="H276" s="53"/>
      <c r="I276" s="51"/>
      <c r="J276" s="53"/>
      <c r="K276" s="51"/>
      <c r="L276" s="51"/>
      <c r="M276" s="12"/>
      <c r="N276" s="2"/>
      <c r="O276" s="2"/>
      <c r="P276" s="2"/>
      <c r="Q276" s="2"/>
    </row>
    <row r="277" thickTop="1" thickBot="1" ht="25" customHeight="1">
      <c r="A277" s="9"/>
      <c r="B277" s="1"/>
      <c r="C277" s="59">
        <v>9</v>
      </c>
      <c r="D277" s="1"/>
      <c r="E277" s="59" t="s">
        <v>90</v>
      </c>
      <c r="F277" s="1"/>
      <c r="G277" s="60" t="s">
        <v>80</v>
      </c>
      <c r="H277" s="61">
        <v>0</v>
      </c>
      <c r="I277" s="60" t="s">
        <v>81</v>
      </c>
      <c r="J277" s="62">
        <f>(L277-H277)</f>
        <v>0</v>
      </c>
      <c r="K277" s="60" t="s">
        <v>82</v>
      </c>
      <c r="L277" s="63">
        <v>0</v>
      </c>
      <c r="M277" s="12"/>
      <c r="N277" s="2"/>
      <c r="O277" s="2"/>
      <c r="P277" s="2"/>
      <c r="Q277" s="33">
        <f>0+Q187+Q192+Q197+Q202+Q207+Q212+Q217+Q222+Q227+Q232+Q237+Q242+Q247+Q252+Q257+Q262+Q267+Q272</f>
        <v>0</v>
      </c>
      <c r="R277" s="27">
        <f>0+R187+R192+R197+R202+R207+R212+R217+R222+R227+R232+R237+R242+R247+R252+R257+R262+R267+R272</f>
        <v>0</v>
      </c>
      <c r="S277" s="64">
        <f>Q277*(1+J277)+R277</f>
        <v>0</v>
      </c>
    </row>
    <row r="278" thickTop="1" thickBot="1" ht="25" customHeight="1">
      <c r="A278" s="9"/>
      <c r="B278" s="65"/>
      <c r="C278" s="65"/>
      <c r="D278" s="65"/>
      <c r="E278" s="65"/>
      <c r="F278" s="65"/>
      <c r="G278" s="66" t="s">
        <v>83</v>
      </c>
      <c r="H278" s="67">
        <v>0</v>
      </c>
      <c r="I278" s="66" t="s">
        <v>84</v>
      </c>
      <c r="J278" s="68">
        <v>0</v>
      </c>
      <c r="K278" s="66" t="s">
        <v>85</v>
      </c>
      <c r="L278" s="69">
        <v>0</v>
      </c>
      <c r="M278" s="12"/>
      <c r="N278" s="2"/>
      <c r="O278" s="2"/>
      <c r="P278" s="2"/>
      <c r="Q278" s="2"/>
    </row>
    <row r="279">
      <c r="A279" s="13"/>
      <c r="B279" s="4"/>
      <c r="C279" s="4"/>
      <c r="D279" s="4"/>
      <c r="E279" s="4"/>
      <c r="F279" s="4"/>
      <c r="G279" s="4"/>
      <c r="H279" s="70"/>
      <c r="I279" s="4"/>
      <c r="J279" s="70"/>
      <c r="K279" s="4"/>
      <c r="L279" s="4"/>
      <c r="M279" s="14"/>
      <c r="N279" s="2"/>
      <c r="O279" s="2"/>
      <c r="P279" s="2"/>
      <c r="Q279" s="2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"/>
      <c r="O280" s="2"/>
      <c r="P280" s="2"/>
      <c r="Q280" s="2"/>
    </row>
  </sheetData>
  <mergeCells count="21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41:D41"/>
    <mergeCell ref="B42:D42"/>
    <mergeCell ref="B43:D43"/>
    <mergeCell ref="B44:D44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52:L52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213:D213"/>
    <mergeCell ref="B214:D214"/>
    <mergeCell ref="B215:D215"/>
    <mergeCell ref="B216:D216"/>
    <mergeCell ref="B218:D218"/>
    <mergeCell ref="B219:D219"/>
    <mergeCell ref="B220:D220"/>
    <mergeCell ref="B221:D221"/>
    <mergeCell ref="B223:D223"/>
    <mergeCell ref="B224:D224"/>
    <mergeCell ref="B225:D225"/>
    <mergeCell ref="B226:D226"/>
    <mergeCell ref="B228:D228"/>
    <mergeCell ref="B229:D229"/>
    <mergeCell ref="B230:D230"/>
    <mergeCell ref="B231:D231"/>
    <mergeCell ref="B233:D233"/>
    <mergeCell ref="B234:D234"/>
    <mergeCell ref="B235:D235"/>
    <mergeCell ref="B236:D236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5:L125"/>
    <mergeCell ref="B238:D238"/>
    <mergeCell ref="B239:D239"/>
    <mergeCell ref="B240:D240"/>
    <mergeCell ref="B241:D241"/>
    <mergeCell ref="B243:D243"/>
    <mergeCell ref="B244:D244"/>
    <mergeCell ref="B245:D245"/>
    <mergeCell ref="B246:D246"/>
    <mergeCell ref="B248:D248"/>
    <mergeCell ref="B249:D249"/>
    <mergeCell ref="B250:D250"/>
    <mergeCell ref="B251:D251"/>
    <mergeCell ref="B253:D253"/>
    <mergeCell ref="B254:D254"/>
    <mergeCell ref="B255:D255"/>
    <mergeCell ref="B256:D256"/>
    <mergeCell ref="B258:D258"/>
    <mergeCell ref="B259:D259"/>
    <mergeCell ref="B260:D260"/>
    <mergeCell ref="B261:D261"/>
    <mergeCell ref="B263:D263"/>
    <mergeCell ref="B264:D264"/>
    <mergeCell ref="B265:D265"/>
    <mergeCell ref="B266:D266"/>
    <mergeCell ref="B268:D268"/>
    <mergeCell ref="B269:D269"/>
    <mergeCell ref="B270:D270"/>
    <mergeCell ref="B271:D271"/>
    <mergeCell ref="B273:D273"/>
    <mergeCell ref="B274:D274"/>
    <mergeCell ref="B275:D275"/>
    <mergeCell ref="B276:D276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8:L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186:L186"/>
  </mergeCells>
  <pageMargins left="0.39375" right="0.39375" top="0.5902778" bottom="0.39375" header="0.1965278" footer="0.1576389"/>
  <pageSetup paperSize="9" orientation="portrait" fitToHeight="0"/>
  <headerFooter>
    <oddFooter>&amp;LOTSKP 2024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283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AVERAGE(J51,J129,J142,J195,J203,J271)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11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13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18</v>
      </c>
      <c r="L19" s="22" t="s">
        <v>19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S51</f>
        <v>0</v>
      </c>
    </row>
    <row r="21">
      <c r="A21" s="9"/>
      <c r="B21" s="36">
        <v>1</v>
      </c>
      <c r="C21" s="1"/>
      <c r="D21" s="1"/>
      <c r="E21" s="37" t="s">
        <v>87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S129</f>
        <v>0</v>
      </c>
    </row>
    <row r="22">
      <c r="A22" s="9"/>
      <c r="B22" s="36">
        <v>4</v>
      </c>
      <c r="C22" s="1"/>
      <c r="D22" s="1"/>
      <c r="E22" s="37" t="s">
        <v>88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S142</f>
        <v>0</v>
      </c>
    </row>
    <row r="23">
      <c r="A23" s="9"/>
      <c r="B23" s="36">
        <v>5</v>
      </c>
      <c r="C23" s="1"/>
      <c r="D23" s="1"/>
      <c r="E23" s="37" t="s">
        <v>89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S195</f>
        <v>0</v>
      </c>
    </row>
    <row r="24">
      <c r="A24" s="9"/>
      <c r="B24" s="36">
        <v>8</v>
      </c>
      <c r="C24" s="1"/>
      <c r="D24" s="1"/>
      <c r="E24" s="37" t="s">
        <v>284</v>
      </c>
      <c r="F24" s="1"/>
      <c r="G24" s="1"/>
      <c r="H24" s="1"/>
      <c r="I24" s="1"/>
      <c r="J24" s="1"/>
      <c r="K24" s="38">
        <v>0</v>
      </c>
      <c r="L24" s="38">
        <v>0</v>
      </c>
      <c r="M24" s="12"/>
      <c r="N24" s="2"/>
      <c r="O24" s="2"/>
      <c r="P24" s="2"/>
      <c r="Q24" s="2"/>
      <c r="S24" s="27">
        <f>S203</f>
        <v>0</v>
      </c>
    </row>
    <row r="25">
      <c r="A25" s="9"/>
      <c r="B25" s="36">
        <v>9</v>
      </c>
      <c r="C25" s="1"/>
      <c r="D25" s="1"/>
      <c r="E25" s="37" t="s">
        <v>90</v>
      </c>
      <c r="F25" s="1"/>
      <c r="G25" s="1"/>
      <c r="H25" s="1"/>
      <c r="I25" s="1"/>
      <c r="J25" s="1"/>
      <c r="K25" s="38">
        <v>0</v>
      </c>
      <c r="L25" s="38">
        <v>0</v>
      </c>
      <c r="M25" s="73"/>
      <c r="N25" s="2"/>
      <c r="O25" s="2"/>
      <c r="P25" s="2"/>
      <c r="Q25" s="2"/>
      <c r="S25" s="27">
        <f>S271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1"/>
      <c r="N26" s="2"/>
      <c r="O26" s="2"/>
      <c r="P26" s="2"/>
      <c r="Q26" s="2"/>
    </row>
    <row r="27" ht="14" customHeight="1">
      <c r="A27" s="4"/>
      <c r="B27" s="28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2"/>
      <c r="N28" s="2"/>
      <c r="O28" s="2"/>
      <c r="P28" s="2"/>
      <c r="Q28" s="2"/>
    </row>
    <row r="29" ht="18" customHeight="1">
      <c r="A29" s="9"/>
      <c r="B29" s="34" t="s">
        <v>36</v>
      </c>
      <c r="C29" s="34" t="s">
        <v>32</v>
      </c>
      <c r="D29" s="34" t="s">
        <v>37</v>
      </c>
      <c r="E29" s="34" t="s">
        <v>33</v>
      </c>
      <c r="F29" s="34" t="s">
        <v>38</v>
      </c>
      <c r="G29" s="35" t="s">
        <v>39</v>
      </c>
      <c r="H29" s="22" t="s">
        <v>40</v>
      </c>
      <c r="I29" s="22" t="s">
        <v>41</v>
      </c>
      <c r="J29" s="22" t="s">
        <v>18</v>
      </c>
      <c r="K29" s="35" t="s">
        <v>42</v>
      </c>
      <c r="L29" s="22" t="s">
        <v>19</v>
      </c>
      <c r="M29" s="73"/>
      <c r="N29" s="2"/>
      <c r="O29" s="2"/>
      <c r="P29" s="2"/>
      <c r="Q29" s="2"/>
    </row>
    <row r="30" ht="40" customHeight="1">
      <c r="A30" s="9"/>
      <c r="B30" s="39" t="s">
        <v>43</v>
      </c>
      <c r="C30" s="1"/>
      <c r="D30" s="1"/>
      <c r="E30" s="1"/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1">
        <v>1</v>
      </c>
      <c r="C31" s="42" t="s">
        <v>91</v>
      </c>
      <c r="D31" s="42"/>
      <c r="E31" s="42" t="s">
        <v>92</v>
      </c>
      <c r="F31" s="42" t="s">
        <v>10</v>
      </c>
      <c r="G31" s="43" t="s">
        <v>93</v>
      </c>
      <c r="H31" s="44">
        <v>166.51900000000001</v>
      </c>
      <c r="I31" s="25">
        <v>0</v>
      </c>
      <c r="J31" s="45">
        <v>0</v>
      </c>
      <c r="K31" s="46">
        <v>0.20999999999999999</v>
      </c>
      <c r="L31" s="47"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94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49</v>
      </c>
      <c r="C33" s="1"/>
      <c r="D33" s="1"/>
      <c r="E33" s="49" t="s">
        <v>285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51</v>
      </c>
      <c r="C34" s="1"/>
      <c r="D34" s="1"/>
      <c r="E34" s="49" t="s">
        <v>96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53</v>
      </c>
      <c r="C35" s="51"/>
      <c r="D35" s="51"/>
      <c r="E35" s="52" t="s">
        <v>54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2</v>
      </c>
      <c r="C36" s="42" t="s">
        <v>97</v>
      </c>
      <c r="D36" s="42"/>
      <c r="E36" s="42" t="s">
        <v>92</v>
      </c>
      <c r="F36" s="42" t="s">
        <v>10</v>
      </c>
      <c r="G36" s="43" t="s">
        <v>98</v>
      </c>
      <c r="H36" s="54">
        <v>18.596</v>
      </c>
      <c r="I36" s="55">
        <v>0</v>
      </c>
      <c r="J36" s="56">
        <v>0</v>
      </c>
      <c r="K36" s="57">
        <v>0.20999999999999999</v>
      </c>
      <c r="L36" s="58"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47</v>
      </c>
      <c r="C37" s="1"/>
      <c r="D37" s="1"/>
      <c r="E37" s="49" t="s">
        <v>99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49</v>
      </c>
      <c r="C38" s="1"/>
      <c r="D38" s="1"/>
      <c r="E38" s="49" t="s">
        <v>286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51</v>
      </c>
      <c r="C39" s="1"/>
      <c r="D39" s="1"/>
      <c r="E39" s="49" t="s">
        <v>96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53</v>
      </c>
      <c r="C40" s="51"/>
      <c r="D40" s="51"/>
      <c r="E40" s="52" t="s">
        <v>54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97</v>
      </c>
      <c r="D41" s="42">
        <v>1</v>
      </c>
      <c r="E41" s="42" t="s">
        <v>92</v>
      </c>
      <c r="F41" s="42" t="s">
        <v>10</v>
      </c>
      <c r="G41" s="43" t="s">
        <v>98</v>
      </c>
      <c r="H41" s="54">
        <v>20</v>
      </c>
      <c r="I41" s="55">
        <v>0</v>
      </c>
      <c r="J41" s="56">
        <v>0</v>
      </c>
      <c r="K41" s="57">
        <v>0.20999999999999999</v>
      </c>
      <c r="L41" s="58"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101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49</v>
      </c>
      <c r="C43" s="1"/>
      <c r="D43" s="1"/>
      <c r="E43" s="49" t="s">
        <v>287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51</v>
      </c>
      <c r="C44" s="1"/>
      <c r="D44" s="1"/>
      <c r="E44" s="49" t="s">
        <v>96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53</v>
      </c>
      <c r="C45" s="51"/>
      <c r="D45" s="51"/>
      <c r="E45" s="52" t="s">
        <v>54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103</v>
      </c>
      <c r="D46" s="42"/>
      <c r="E46" s="42" t="s">
        <v>104</v>
      </c>
      <c r="F46" s="42" t="s">
        <v>10</v>
      </c>
      <c r="G46" s="43" t="s">
        <v>93</v>
      </c>
      <c r="H46" s="54">
        <v>249.69999999999999</v>
      </c>
      <c r="I46" s="55">
        <v>0</v>
      </c>
      <c r="J46" s="56">
        <v>0</v>
      </c>
      <c r="K46" s="57">
        <v>0.20999999999999999</v>
      </c>
      <c r="L46" s="58"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47</v>
      </c>
      <c r="C47" s="1"/>
      <c r="D47" s="1"/>
      <c r="E47" s="49" t="s">
        <v>105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49</v>
      </c>
      <c r="C48" s="1"/>
      <c r="D48" s="1"/>
      <c r="E48" s="49" t="s">
        <v>288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51</v>
      </c>
      <c r="C49" s="1"/>
      <c r="D49" s="1"/>
      <c r="E49" s="49" t="s">
        <v>107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53</v>
      </c>
      <c r="C50" s="51"/>
      <c r="D50" s="51"/>
      <c r="E50" s="52" t="s">
        <v>54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59">
        <v>0</v>
      </c>
      <c r="D51" s="1"/>
      <c r="E51" s="59" t="s">
        <v>34</v>
      </c>
      <c r="F51" s="1"/>
      <c r="G51" s="60" t="s">
        <v>80</v>
      </c>
      <c r="H51" s="61">
        <v>0</v>
      </c>
      <c r="I51" s="60" t="s">
        <v>81</v>
      </c>
      <c r="J51" s="62">
        <f>(L51-H51)</f>
        <v>0</v>
      </c>
      <c r="K51" s="60" t="s">
        <v>82</v>
      </c>
      <c r="L51" s="63">
        <v>0</v>
      </c>
      <c r="M51" s="12"/>
      <c r="N51" s="2"/>
      <c r="O51" s="2"/>
      <c r="P51" s="2"/>
      <c r="Q51" s="33">
        <f>0+Q31+Q36+Q41+Q46</f>
        <v>0</v>
      </c>
      <c r="R51" s="27">
        <f>0+R31+R36+R41+R46</f>
        <v>0</v>
      </c>
      <c r="S51" s="64">
        <f>Q51*(1+J51)+R51</f>
        <v>0</v>
      </c>
    </row>
    <row r="52" thickTop="1" thickBot="1" ht="25" customHeight="1">
      <c r="A52" s="9"/>
      <c r="B52" s="65"/>
      <c r="C52" s="65"/>
      <c r="D52" s="65"/>
      <c r="E52" s="65"/>
      <c r="F52" s="65"/>
      <c r="G52" s="66" t="s">
        <v>83</v>
      </c>
      <c r="H52" s="67">
        <v>0</v>
      </c>
      <c r="I52" s="66" t="s">
        <v>84</v>
      </c>
      <c r="J52" s="68">
        <v>0</v>
      </c>
      <c r="K52" s="66" t="s">
        <v>85</v>
      </c>
      <c r="L52" s="69">
        <v>0</v>
      </c>
      <c r="M52" s="12"/>
      <c r="N52" s="2"/>
      <c r="O52" s="2"/>
      <c r="P52" s="2"/>
      <c r="Q52" s="2"/>
    </row>
    <row r="53" ht="40" customHeight="1">
      <c r="A53" s="9"/>
      <c r="B53" s="74" t="s">
        <v>108</v>
      </c>
      <c r="C53" s="1"/>
      <c r="D53" s="1"/>
      <c r="E53" s="1"/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1">
        <v>5</v>
      </c>
      <c r="C54" s="42" t="s">
        <v>109</v>
      </c>
      <c r="D54" s="42"/>
      <c r="E54" s="42" t="s">
        <v>110</v>
      </c>
      <c r="F54" s="42" t="s">
        <v>10</v>
      </c>
      <c r="G54" s="43" t="s">
        <v>93</v>
      </c>
      <c r="H54" s="44">
        <v>3</v>
      </c>
      <c r="I54" s="25">
        <v>0</v>
      </c>
      <c r="J54" s="45">
        <v>0</v>
      </c>
      <c r="K54" s="46">
        <v>0.20999999999999999</v>
      </c>
      <c r="L54" s="47">
        <v>0</v>
      </c>
      <c r="M54" s="12"/>
      <c r="N54" s="2"/>
      <c r="O54" s="2"/>
      <c r="P54" s="2"/>
      <c r="Q54" s="33">
        <f>IF(ISNUMBER(K54),IF(H54&gt;0,IF(I54&gt;0,J54,0),0),0)</f>
        <v>0</v>
      </c>
      <c r="R54" s="27">
        <f>IF(ISNUMBER(K54)=FALSE,J54,0)</f>
        <v>0</v>
      </c>
    </row>
    <row r="55">
      <c r="A55" s="9"/>
      <c r="B55" s="48" t="s">
        <v>47</v>
      </c>
      <c r="C55" s="1"/>
      <c r="D55" s="1"/>
      <c r="E55" s="49" t="s">
        <v>10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49</v>
      </c>
      <c r="C56" s="1"/>
      <c r="D56" s="1"/>
      <c r="E56" s="49" t="s">
        <v>289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51</v>
      </c>
      <c r="C57" s="1"/>
      <c r="D57" s="1"/>
      <c r="E57" s="49" t="s">
        <v>112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thickBot="1">
      <c r="A58" s="9"/>
      <c r="B58" s="50" t="s">
        <v>53</v>
      </c>
      <c r="C58" s="51"/>
      <c r="D58" s="51"/>
      <c r="E58" s="52" t="s">
        <v>54</v>
      </c>
      <c r="F58" s="51"/>
      <c r="G58" s="51"/>
      <c r="H58" s="53"/>
      <c r="I58" s="51"/>
      <c r="J58" s="53"/>
      <c r="K58" s="51"/>
      <c r="L58" s="51"/>
      <c r="M58" s="12"/>
      <c r="N58" s="2"/>
      <c r="O58" s="2"/>
      <c r="P58" s="2"/>
      <c r="Q58" s="2"/>
    </row>
    <row r="59" thickTop="1">
      <c r="A59" s="9"/>
      <c r="B59" s="41">
        <v>6</v>
      </c>
      <c r="C59" s="42" t="s">
        <v>113</v>
      </c>
      <c r="D59" s="42"/>
      <c r="E59" s="42" t="s">
        <v>114</v>
      </c>
      <c r="F59" s="42" t="s">
        <v>10</v>
      </c>
      <c r="G59" s="43" t="s">
        <v>115</v>
      </c>
      <c r="H59" s="54">
        <v>10.4</v>
      </c>
      <c r="I59" s="55">
        <v>0</v>
      </c>
      <c r="J59" s="56">
        <v>0</v>
      </c>
      <c r="K59" s="57">
        <v>0.20999999999999999</v>
      </c>
      <c r="L59" s="58"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48" t="s">
        <v>47</v>
      </c>
      <c r="C60" s="1"/>
      <c r="D60" s="1"/>
      <c r="E60" s="49" t="s">
        <v>10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49</v>
      </c>
      <c r="C61" s="1"/>
      <c r="D61" s="1"/>
      <c r="E61" s="49" t="s">
        <v>290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51</v>
      </c>
      <c r="C62" s="1"/>
      <c r="D62" s="1"/>
      <c r="E62" s="49" t="s">
        <v>117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thickBot="1">
      <c r="A63" s="9"/>
      <c r="B63" s="50" t="s">
        <v>53</v>
      </c>
      <c r="C63" s="51"/>
      <c r="D63" s="51"/>
      <c r="E63" s="52" t="s">
        <v>54</v>
      </c>
      <c r="F63" s="51"/>
      <c r="G63" s="51"/>
      <c r="H63" s="53"/>
      <c r="I63" s="51"/>
      <c r="J63" s="53"/>
      <c r="K63" s="51"/>
      <c r="L63" s="51"/>
      <c r="M63" s="12"/>
      <c r="N63" s="2"/>
      <c r="O63" s="2"/>
      <c r="P63" s="2"/>
      <c r="Q63" s="2"/>
    </row>
    <row r="64" thickTop="1">
      <c r="A64" s="9"/>
      <c r="B64" s="41">
        <v>7</v>
      </c>
      <c r="C64" s="42" t="s">
        <v>118</v>
      </c>
      <c r="D64" s="42"/>
      <c r="E64" s="42" t="s">
        <v>119</v>
      </c>
      <c r="F64" s="42" t="s">
        <v>10</v>
      </c>
      <c r="G64" s="43" t="s">
        <v>93</v>
      </c>
      <c r="H64" s="54">
        <v>150</v>
      </c>
      <c r="I64" s="55">
        <v>0</v>
      </c>
      <c r="J64" s="56">
        <v>0</v>
      </c>
      <c r="K64" s="57">
        <v>0.20999999999999999</v>
      </c>
      <c r="L64" s="58"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48" t="s">
        <v>47</v>
      </c>
      <c r="C65" s="1"/>
      <c r="D65" s="1"/>
      <c r="E65" s="49" t="s">
        <v>120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49</v>
      </c>
      <c r="C66" s="1"/>
      <c r="D66" s="1"/>
      <c r="E66" s="49" t="s">
        <v>291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51</v>
      </c>
      <c r="C67" s="1"/>
      <c r="D67" s="1"/>
      <c r="E67" s="49" t="s">
        <v>122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thickBot="1">
      <c r="A68" s="9"/>
      <c r="B68" s="50" t="s">
        <v>53</v>
      </c>
      <c r="C68" s="51"/>
      <c r="D68" s="51"/>
      <c r="E68" s="52" t="s">
        <v>54</v>
      </c>
      <c r="F68" s="51"/>
      <c r="G68" s="51"/>
      <c r="H68" s="53"/>
      <c r="I68" s="51"/>
      <c r="J68" s="53"/>
      <c r="K68" s="51"/>
      <c r="L68" s="51"/>
      <c r="M68" s="12"/>
      <c r="N68" s="2"/>
      <c r="O68" s="2"/>
      <c r="P68" s="2"/>
      <c r="Q68" s="2"/>
    </row>
    <row r="69" thickTop="1">
      <c r="A69" s="9"/>
      <c r="B69" s="41">
        <v>8</v>
      </c>
      <c r="C69" s="42" t="s">
        <v>123</v>
      </c>
      <c r="D69" s="42"/>
      <c r="E69" s="42" t="s">
        <v>124</v>
      </c>
      <c r="F69" s="42" t="s">
        <v>10</v>
      </c>
      <c r="G69" s="43" t="s">
        <v>93</v>
      </c>
      <c r="H69" s="54">
        <v>57.725999999999999</v>
      </c>
      <c r="I69" s="55">
        <v>0</v>
      </c>
      <c r="J69" s="56">
        <v>0</v>
      </c>
      <c r="K69" s="57">
        <v>0.20999999999999999</v>
      </c>
      <c r="L69" s="58"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47</v>
      </c>
      <c r="C70" s="1"/>
      <c r="D70" s="1"/>
      <c r="E70" s="49" t="s">
        <v>125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49</v>
      </c>
      <c r="C71" s="1"/>
      <c r="D71" s="1"/>
      <c r="E71" s="49" t="s">
        <v>292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51</v>
      </c>
      <c r="C72" s="1"/>
      <c r="D72" s="1"/>
      <c r="E72" s="49" t="s">
        <v>127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53</v>
      </c>
      <c r="C73" s="51"/>
      <c r="D73" s="51"/>
      <c r="E73" s="52" t="s">
        <v>54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9</v>
      </c>
      <c r="C74" s="42" t="s">
        <v>128</v>
      </c>
      <c r="D74" s="42"/>
      <c r="E74" s="42" t="s">
        <v>129</v>
      </c>
      <c r="F74" s="42" t="s">
        <v>10</v>
      </c>
      <c r="G74" s="43" t="s">
        <v>130</v>
      </c>
      <c r="H74" s="54">
        <v>1400.5</v>
      </c>
      <c r="I74" s="55">
        <v>0</v>
      </c>
      <c r="J74" s="56">
        <v>0</v>
      </c>
      <c r="K74" s="57">
        <v>0.20999999999999999</v>
      </c>
      <c r="L74" s="58"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47</v>
      </c>
      <c r="C75" s="1"/>
      <c r="D75" s="1"/>
      <c r="E75" s="49" t="s">
        <v>10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49</v>
      </c>
      <c r="C76" s="1"/>
      <c r="D76" s="1"/>
      <c r="E76" s="49" t="s">
        <v>293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51</v>
      </c>
      <c r="C77" s="1"/>
      <c r="D77" s="1"/>
      <c r="E77" s="49" t="s">
        <v>132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53</v>
      </c>
      <c r="C78" s="51"/>
      <c r="D78" s="51"/>
      <c r="E78" s="52" t="s">
        <v>54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>
      <c r="A79" s="9"/>
      <c r="B79" s="41">
        <v>10</v>
      </c>
      <c r="C79" s="42" t="s">
        <v>133</v>
      </c>
      <c r="D79" s="42"/>
      <c r="E79" s="42" t="s">
        <v>134</v>
      </c>
      <c r="F79" s="42" t="s">
        <v>10</v>
      </c>
      <c r="G79" s="43" t="s">
        <v>115</v>
      </c>
      <c r="H79" s="54">
        <v>1279.9000000000001</v>
      </c>
      <c r="I79" s="55">
        <v>0</v>
      </c>
      <c r="J79" s="56">
        <v>0</v>
      </c>
      <c r="K79" s="57">
        <v>0.20999999999999999</v>
      </c>
      <c r="L79" s="58"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47</v>
      </c>
      <c r="C80" s="1"/>
      <c r="D80" s="1"/>
      <c r="E80" s="49" t="s">
        <v>10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49</v>
      </c>
      <c r="C81" s="1"/>
      <c r="D81" s="1"/>
      <c r="E81" s="49" t="s">
        <v>294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51</v>
      </c>
      <c r="C82" s="1"/>
      <c r="D82" s="1"/>
      <c r="E82" s="49" t="s">
        <v>132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53</v>
      </c>
      <c r="C83" s="51"/>
      <c r="D83" s="51"/>
      <c r="E83" s="52" t="s">
        <v>54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11</v>
      </c>
      <c r="C84" s="42" t="s">
        <v>136</v>
      </c>
      <c r="D84" s="42"/>
      <c r="E84" s="42" t="s">
        <v>137</v>
      </c>
      <c r="F84" s="42" t="s">
        <v>10</v>
      </c>
      <c r="G84" s="43" t="s">
        <v>93</v>
      </c>
      <c r="H84" s="54">
        <v>74.245000000000005</v>
      </c>
      <c r="I84" s="55">
        <v>0</v>
      </c>
      <c r="J84" s="56">
        <v>0</v>
      </c>
      <c r="K84" s="57">
        <v>0.20999999999999999</v>
      </c>
      <c r="L84" s="58"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47</v>
      </c>
      <c r="C85" s="1"/>
      <c r="D85" s="1"/>
      <c r="E85" s="49" t="s">
        <v>10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49</v>
      </c>
      <c r="C86" s="1"/>
      <c r="D86" s="1"/>
      <c r="E86" s="49" t="s">
        <v>295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51</v>
      </c>
      <c r="C87" s="1"/>
      <c r="D87" s="1"/>
      <c r="E87" s="49" t="s">
        <v>139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53</v>
      </c>
      <c r="C88" s="51"/>
      <c r="D88" s="51"/>
      <c r="E88" s="52" t="s">
        <v>54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>
      <c r="A89" s="9"/>
      <c r="B89" s="41">
        <v>12</v>
      </c>
      <c r="C89" s="42" t="s">
        <v>140</v>
      </c>
      <c r="D89" s="42"/>
      <c r="E89" s="42" t="s">
        <v>141</v>
      </c>
      <c r="F89" s="42" t="s">
        <v>10</v>
      </c>
      <c r="G89" s="43" t="s">
        <v>93</v>
      </c>
      <c r="H89" s="54">
        <v>224.245</v>
      </c>
      <c r="I89" s="55">
        <v>0</v>
      </c>
      <c r="J89" s="56">
        <v>0</v>
      </c>
      <c r="K89" s="57">
        <v>0.20999999999999999</v>
      </c>
      <c r="L89" s="58"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48" t="s">
        <v>47</v>
      </c>
      <c r="C90" s="1"/>
      <c r="D90" s="1"/>
      <c r="E90" s="49" t="s">
        <v>10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49</v>
      </c>
      <c r="C91" s="1"/>
      <c r="D91" s="1"/>
      <c r="E91" s="49" t="s">
        <v>296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51</v>
      </c>
      <c r="C92" s="1"/>
      <c r="D92" s="1"/>
      <c r="E92" s="49" t="s">
        <v>143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thickBot="1">
      <c r="A93" s="9"/>
      <c r="B93" s="50" t="s">
        <v>53</v>
      </c>
      <c r="C93" s="51"/>
      <c r="D93" s="51"/>
      <c r="E93" s="52" t="s">
        <v>54</v>
      </c>
      <c r="F93" s="51"/>
      <c r="G93" s="51"/>
      <c r="H93" s="53"/>
      <c r="I93" s="51"/>
      <c r="J93" s="53"/>
      <c r="K93" s="51"/>
      <c r="L93" s="51"/>
      <c r="M93" s="12"/>
      <c r="N93" s="2"/>
      <c r="O93" s="2"/>
      <c r="P93" s="2"/>
      <c r="Q93" s="2"/>
    </row>
    <row r="94" thickTop="1">
      <c r="A94" s="9"/>
      <c r="B94" s="41">
        <v>13</v>
      </c>
      <c r="C94" s="42" t="s">
        <v>144</v>
      </c>
      <c r="D94" s="42"/>
      <c r="E94" s="42" t="s">
        <v>145</v>
      </c>
      <c r="F94" s="42" t="s">
        <v>10</v>
      </c>
      <c r="G94" s="43" t="s">
        <v>93</v>
      </c>
      <c r="H94" s="54">
        <v>8.0899999999999999</v>
      </c>
      <c r="I94" s="55">
        <v>0</v>
      </c>
      <c r="J94" s="56">
        <v>0</v>
      </c>
      <c r="K94" s="57">
        <v>0.20999999999999999</v>
      </c>
      <c r="L94" s="58"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>
      <c r="A95" s="9"/>
      <c r="B95" s="48" t="s">
        <v>47</v>
      </c>
      <c r="C95" s="1"/>
      <c r="D95" s="1"/>
      <c r="E95" s="49" t="s">
        <v>10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49</v>
      </c>
      <c r="C96" s="1"/>
      <c r="D96" s="1"/>
      <c r="E96" s="49" t="s">
        <v>297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51</v>
      </c>
      <c r="C97" s="1"/>
      <c r="D97" s="1"/>
      <c r="E97" s="49" t="s">
        <v>147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thickBot="1">
      <c r="A98" s="9"/>
      <c r="B98" s="50" t="s">
        <v>53</v>
      </c>
      <c r="C98" s="51"/>
      <c r="D98" s="51"/>
      <c r="E98" s="52" t="s">
        <v>54</v>
      </c>
      <c r="F98" s="51"/>
      <c r="G98" s="51"/>
      <c r="H98" s="53"/>
      <c r="I98" s="51"/>
      <c r="J98" s="53"/>
      <c r="K98" s="51"/>
      <c r="L98" s="51"/>
      <c r="M98" s="12"/>
      <c r="N98" s="2"/>
      <c r="O98" s="2"/>
      <c r="P98" s="2"/>
      <c r="Q98" s="2"/>
    </row>
    <row r="99" thickTop="1">
      <c r="A99" s="9"/>
      <c r="B99" s="41">
        <v>14</v>
      </c>
      <c r="C99" s="42" t="s">
        <v>148</v>
      </c>
      <c r="D99" s="42"/>
      <c r="E99" s="42" t="s">
        <v>149</v>
      </c>
      <c r="F99" s="42" t="s">
        <v>10</v>
      </c>
      <c r="G99" s="43" t="s">
        <v>93</v>
      </c>
      <c r="H99" s="54">
        <v>49.636000000000003</v>
      </c>
      <c r="I99" s="55">
        <v>0</v>
      </c>
      <c r="J99" s="56">
        <v>0</v>
      </c>
      <c r="K99" s="57">
        <v>0.20999999999999999</v>
      </c>
      <c r="L99" s="58"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>
      <c r="A100" s="9"/>
      <c r="B100" s="48" t="s">
        <v>47</v>
      </c>
      <c r="C100" s="1"/>
      <c r="D100" s="1"/>
      <c r="E100" s="49" t="s">
        <v>150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49</v>
      </c>
      <c r="C101" s="1"/>
      <c r="D101" s="1"/>
      <c r="E101" s="49" t="s">
        <v>298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51</v>
      </c>
      <c r="C102" s="1"/>
      <c r="D102" s="1"/>
      <c r="E102" s="49" t="s">
        <v>152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thickBot="1">
      <c r="A103" s="9"/>
      <c r="B103" s="50" t="s">
        <v>53</v>
      </c>
      <c r="C103" s="51"/>
      <c r="D103" s="51"/>
      <c r="E103" s="52" t="s">
        <v>54</v>
      </c>
      <c r="F103" s="51"/>
      <c r="G103" s="51"/>
      <c r="H103" s="53"/>
      <c r="I103" s="51"/>
      <c r="J103" s="53"/>
      <c r="K103" s="51"/>
      <c r="L103" s="51"/>
      <c r="M103" s="12"/>
      <c r="N103" s="2"/>
      <c r="O103" s="2"/>
      <c r="P103" s="2"/>
      <c r="Q103" s="2"/>
    </row>
    <row r="104" thickTop="1">
      <c r="A104" s="9"/>
      <c r="B104" s="41">
        <v>15</v>
      </c>
      <c r="C104" s="42" t="s">
        <v>153</v>
      </c>
      <c r="D104" s="42"/>
      <c r="E104" s="42" t="s">
        <v>154</v>
      </c>
      <c r="F104" s="42" t="s">
        <v>10</v>
      </c>
      <c r="G104" s="43" t="s">
        <v>93</v>
      </c>
      <c r="H104" s="54">
        <v>1.8</v>
      </c>
      <c r="I104" s="55">
        <v>0</v>
      </c>
      <c r="J104" s="56">
        <v>0</v>
      </c>
      <c r="K104" s="57">
        <v>0.20999999999999999</v>
      </c>
      <c r="L104" s="58">
        <v>0</v>
      </c>
      <c r="M104" s="12"/>
      <c r="N104" s="2"/>
      <c r="O104" s="2"/>
      <c r="P104" s="2"/>
      <c r="Q104" s="33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48" t="s">
        <v>47</v>
      </c>
      <c r="C105" s="1"/>
      <c r="D105" s="1"/>
      <c r="E105" s="49" t="s">
        <v>155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49</v>
      </c>
      <c r="C106" s="1"/>
      <c r="D106" s="1"/>
      <c r="E106" s="49" t="s">
        <v>156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51</v>
      </c>
      <c r="C107" s="1"/>
      <c r="D107" s="1"/>
      <c r="E107" s="49" t="s">
        <v>157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 thickBot="1">
      <c r="A108" s="9"/>
      <c r="B108" s="50" t="s">
        <v>53</v>
      </c>
      <c r="C108" s="51"/>
      <c r="D108" s="51"/>
      <c r="E108" s="52" t="s">
        <v>54</v>
      </c>
      <c r="F108" s="51"/>
      <c r="G108" s="51"/>
      <c r="H108" s="53"/>
      <c r="I108" s="51"/>
      <c r="J108" s="53"/>
      <c r="K108" s="51"/>
      <c r="L108" s="51"/>
      <c r="M108" s="12"/>
      <c r="N108" s="2"/>
      <c r="O108" s="2"/>
      <c r="P108" s="2"/>
      <c r="Q108" s="2"/>
    </row>
    <row r="109" thickTop="1">
      <c r="A109" s="9"/>
      <c r="B109" s="41">
        <v>16</v>
      </c>
      <c r="C109" s="42" t="s">
        <v>153</v>
      </c>
      <c r="D109" s="42">
        <v>1</v>
      </c>
      <c r="E109" s="42" t="s">
        <v>154</v>
      </c>
      <c r="F109" s="42" t="s">
        <v>10</v>
      </c>
      <c r="G109" s="43" t="s">
        <v>93</v>
      </c>
      <c r="H109" s="54">
        <v>30.219999999999999</v>
      </c>
      <c r="I109" s="55">
        <v>0</v>
      </c>
      <c r="J109" s="56">
        <v>0</v>
      </c>
      <c r="K109" s="57">
        <v>0.20999999999999999</v>
      </c>
      <c r="L109" s="58">
        <v>0</v>
      </c>
      <c r="M109" s="12"/>
      <c r="N109" s="2"/>
      <c r="O109" s="2"/>
      <c r="P109" s="2"/>
      <c r="Q109" s="33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48" t="s">
        <v>47</v>
      </c>
      <c r="C110" s="1"/>
      <c r="D110" s="1"/>
      <c r="E110" s="49" t="s">
        <v>299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49</v>
      </c>
      <c r="C111" s="1"/>
      <c r="D111" s="1"/>
      <c r="E111" s="49" t="s">
        <v>300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51</v>
      </c>
      <c r="C112" s="1"/>
      <c r="D112" s="1"/>
      <c r="E112" s="49" t="s">
        <v>157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thickBot="1">
      <c r="A113" s="9"/>
      <c r="B113" s="50" t="s">
        <v>53</v>
      </c>
      <c r="C113" s="51"/>
      <c r="D113" s="51"/>
      <c r="E113" s="52" t="s">
        <v>54</v>
      </c>
      <c r="F113" s="51"/>
      <c r="G113" s="51"/>
      <c r="H113" s="53"/>
      <c r="I113" s="51"/>
      <c r="J113" s="53"/>
      <c r="K113" s="51"/>
      <c r="L113" s="51"/>
      <c r="M113" s="12"/>
      <c r="N113" s="2"/>
      <c r="O113" s="2"/>
      <c r="P113" s="2"/>
      <c r="Q113" s="2"/>
    </row>
    <row r="114" thickTop="1">
      <c r="A114" s="9"/>
      <c r="B114" s="41">
        <v>17</v>
      </c>
      <c r="C114" s="42" t="s">
        <v>158</v>
      </c>
      <c r="D114" s="42"/>
      <c r="E114" s="42" t="s">
        <v>159</v>
      </c>
      <c r="F114" s="42" t="s">
        <v>10</v>
      </c>
      <c r="G114" s="43" t="s">
        <v>130</v>
      </c>
      <c r="H114" s="54">
        <v>2497</v>
      </c>
      <c r="I114" s="55">
        <v>0</v>
      </c>
      <c r="J114" s="56">
        <v>0</v>
      </c>
      <c r="K114" s="57">
        <v>0.20999999999999999</v>
      </c>
      <c r="L114" s="58">
        <v>0</v>
      </c>
      <c r="M114" s="12"/>
      <c r="N114" s="2"/>
      <c r="O114" s="2"/>
      <c r="P114" s="2"/>
      <c r="Q114" s="33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48" t="s">
        <v>47</v>
      </c>
      <c r="C115" s="1"/>
      <c r="D115" s="1"/>
      <c r="E115" s="49" t="s">
        <v>10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49</v>
      </c>
      <c r="C116" s="1"/>
      <c r="D116" s="1"/>
      <c r="E116" s="49" t="s">
        <v>301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51</v>
      </c>
      <c r="C117" s="1"/>
      <c r="D117" s="1"/>
      <c r="E117" s="49" t="s">
        <v>161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thickBot="1">
      <c r="A118" s="9"/>
      <c r="B118" s="50" t="s">
        <v>53</v>
      </c>
      <c r="C118" s="51"/>
      <c r="D118" s="51"/>
      <c r="E118" s="52" t="s">
        <v>54</v>
      </c>
      <c r="F118" s="51"/>
      <c r="G118" s="51"/>
      <c r="H118" s="53"/>
      <c r="I118" s="51"/>
      <c r="J118" s="53"/>
      <c r="K118" s="51"/>
      <c r="L118" s="51"/>
      <c r="M118" s="12"/>
      <c r="N118" s="2"/>
      <c r="O118" s="2"/>
      <c r="P118" s="2"/>
      <c r="Q118" s="2"/>
    </row>
    <row r="119" thickTop="1">
      <c r="A119" s="9"/>
      <c r="B119" s="41">
        <v>18</v>
      </c>
      <c r="C119" s="42" t="s">
        <v>162</v>
      </c>
      <c r="D119" s="42"/>
      <c r="E119" s="42" t="s">
        <v>163</v>
      </c>
      <c r="F119" s="42" t="s">
        <v>10</v>
      </c>
      <c r="G119" s="43" t="s">
        <v>130</v>
      </c>
      <c r="H119" s="54">
        <v>2497</v>
      </c>
      <c r="I119" s="55">
        <v>0</v>
      </c>
      <c r="J119" s="56">
        <v>0</v>
      </c>
      <c r="K119" s="57">
        <v>0.20999999999999999</v>
      </c>
      <c r="L119" s="58">
        <v>0</v>
      </c>
      <c r="M119" s="12"/>
      <c r="N119" s="2"/>
      <c r="O119" s="2"/>
      <c r="P119" s="2"/>
      <c r="Q119" s="33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48" t="s">
        <v>47</v>
      </c>
      <c r="C120" s="1"/>
      <c r="D120" s="1"/>
      <c r="E120" s="49" t="s">
        <v>10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49</v>
      </c>
      <c r="C121" s="1"/>
      <c r="D121" s="1"/>
      <c r="E121" s="49" t="s">
        <v>302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51</v>
      </c>
      <c r="C122" s="1"/>
      <c r="D122" s="1"/>
      <c r="E122" s="49" t="s">
        <v>164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 thickBot="1">
      <c r="A123" s="9"/>
      <c r="B123" s="50" t="s">
        <v>53</v>
      </c>
      <c r="C123" s="51"/>
      <c r="D123" s="51"/>
      <c r="E123" s="52" t="s">
        <v>54</v>
      </c>
      <c r="F123" s="51"/>
      <c r="G123" s="51"/>
      <c r="H123" s="53"/>
      <c r="I123" s="51"/>
      <c r="J123" s="53"/>
      <c r="K123" s="51"/>
      <c r="L123" s="51"/>
      <c r="M123" s="12"/>
      <c r="N123" s="2"/>
      <c r="O123" s="2"/>
      <c r="P123" s="2"/>
      <c r="Q123" s="2"/>
    </row>
    <row r="124" thickTop="1">
      <c r="A124" s="9"/>
      <c r="B124" s="41">
        <v>19</v>
      </c>
      <c r="C124" s="42" t="s">
        <v>165</v>
      </c>
      <c r="D124" s="42"/>
      <c r="E124" s="42" t="s">
        <v>166</v>
      </c>
      <c r="F124" s="42" t="s">
        <v>10</v>
      </c>
      <c r="G124" s="43" t="s">
        <v>130</v>
      </c>
      <c r="H124" s="54">
        <v>2497</v>
      </c>
      <c r="I124" s="55">
        <v>0</v>
      </c>
      <c r="J124" s="56">
        <v>0</v>
      </c>
      <c r="K124" s="57">
        <v>0.20999999999999999</v>
      </c>
      <c r="L124" s="58">
        <v>0</v>
      </c>
      <c r="M124" s="12"/>
      <c r="N124" s="2"/>
      <c r="O124" s="2"/>
      <c r="P124" s="2"/>
      <c r="Q124" s="33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48" t="s">
        <v>47</v>
      </c>
      <c r="C125" s="1"/>
      <c r="D125" s="1"/>
      <c r="E125" s="49" t="s">
        <v>10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49</v>
      </c>
      <c r="C126" s="1"/>
      <c r="D126" s="1"/>
      <c r="E126" s="49" t="s">
        <v>303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51</v>
      </c>
      <c r="C127" s="1"/>
      <c r="D127" s="1"/>
      <c r="E127" s="49" t="s">
        <v>168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 thickBot="1">
      <c r="A128" s="9"/>
      <c r="B128" s="50" t="s">
        <v>53</v>
      </c>
      <c r="C128" s="51"/>
      <c r="D128" s="51"/>
      <c r="E128" s="52" t="s">
        <v>54</v>
      </c>
      <c r="F128" s="51"/>
      <c r="G128" s="51"/>
      <c r="H128" s="53"/>
      <c r="I128" s="51"/>
      <c r="J128" s="53"/>
      <c r="K128" s="51"/>
      <c r="L128" s="5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59">
        <v>1</v>
      </c>
      <c r="D129" s="1"/>
      <c r="E129" s="59" t="s">
        <v>87</v>
      </c>
      <c r="F129" s="1"/>
      <c r="G129" s="60" t="s">
        <v>80</v>
      </c>
      <c r="H129" s="61">
        <v>0</v>
      </c>
      <c r="I129" s="60" t="s">
        <v>81</v>
      </c>
      <c r="J129" s="62">
        <f>(L129-H129)</f>
        <v>0</v>
      </c>
      <c r="K129" s="60" t="s">
        <v>82</v>
      </c>
      <c r="L129" s="63">
        <v>0</v>
      </c>
      <c r="M129" s="12"/>
      <c r="N129" s="2"/>
      <c r="O129" s="2"/>
      <c r="P129" s="2"/>
      <c r="Q129" s="33">
        <f>0+Q54+Q59+Q64+Q69+Q74+Q79+Q84+Q89+Q94+Q99+Q104+Q109+Q114+Q119+Q124</f>
        <v>0</v>
      </c>
      <c r="R129" s="27">
        <f>0+R54+R59+R64+R69+R74+R79+R84+R89+R94+R99+R104+R109+R114+R119+R124</f>
        <v>0</v>
      </c>
      <c r="S129" s="64">
        <f>Q129*(1+J129)+R129</f>
        <v>0</v>
      </c>
    </row>
    <row r="130" thickTop="1" thickBot="1" ht="25" customHeight="1">
      <c r="A130" s="9"/>
      <c r="B130" s="65"/>
      <c r="C130" s="65"/>
      <c r="D130" s="65"/>
      <c r="E130" s="65"/>
      <c r="F130" s="65"/>
      <c r="G130" s="66" t="s">
        <v>83</v>
      </c>
      <c r="H130" s="67">
        <v>0</v>
      </c>
      <c r="I130" s="66" t="s">
        <v>84</v>
      </c>
      <c r="J130" s="68">
        <v>0</v>
      </c>
      <c r="K130" s="66" t="s">
        <v>85</v>
      </c>
      <c r="L130" s="69">
        <v>0</v>
      </c>
      <c r="M130" s="12"/>
      <c r="N130" s="2"/>
      <c r="O130" s="2"/>
      <c r="P130" s="2"/>
      <c r="Q130" s="2"/>
    </row>
    <row r="131" ht="40" customHeight="1">
      <c r="A131" s="9"/>
      <c r="B131" s="74" t="s">
        <v>169</v>
      </c>
      <c r="C131" s="1"/>
      <c r="D131" s="1"/>
      <c r="E131" s="1"/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1">
        <v>20</v>
      </c>
      <c r="C132" s="42" t="s">
        <v>170</v>
      </c>
      <c r="D132" s="42"/>
      <c r="E132" s="42" t="s">
        <v>171</v>
      </c>
      <c r="F132" s="42" t="s">
        <v>10</v>
      </c>
      <c r="G132" s="43" t="s">
        <v>93</v>
      </c>
      <c r="H132" s="44">
        <v>8.0950000000000006</v>
      </c>
      <c r="I132" s="25">
        <v>0</v>
      </c>
      <c r="J132" s="45">
        <v>0</v>
      </c>
      <c r="K132" s="46">
        <v>0.20999999999999999</v>
      </c>
      <c r="L132" s="47">
        <v>0</v>
      </c>
      <c r="M132" s="12"/>
      <c r="N132" s="2"/>
      <c r="O132" s="2"/>
      <c r="P132" s="2"/>
      <c r="Q132" s="3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48" t="s">
        <v>47</v>
      </c>
      <c r="C133" s="1"/>
      <c r="D133" s="1"/>
      <c r="E133" s="49" t="s">
        <v>10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49</v>
      </c>
      <c r="C134" s="1"/>
      <c r="D134" s="1"/>
      <c r="E134" s="49" t="s">
        <v>304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51</v>
      </c>
      <c r="C135" s="1"/>
      <c r="D135" s="1"/>
      <c r="E135" s="49" t="s">
        <v>173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thickBot="1">
      <c r="A136" s="9"/>
      <c r="B136" s="50" t="s">
        <v>53</v>
      </c>
      <c r="C136" s="51"/>
      <c r="D136" s="51"/>
      <c r="E136" s="52" t="s">
        <v>54</v>
      </c>
      <c r="F136" s="51"/>
      <c r="G136" s="51"/>
      <c r="H136" s="53"/>
      <c r="I136" s="51"/>
      <c r="J136" s="53"/>
      <c r="K136" s="51"/>
      <c r="L136" s="51"/>
      <c r="M136" s="12"/>
      <c r="N136" s="2"/>
      <c r="O136" s="2"/>
      <c r="P136" s="2"/>
      <c r="Q136" s="2"/>
    </row>
    <row r="137" thickTop="1">
      <c r="A137" s="9"/>
      <c r="B137" s="41">
        <v>21</v>
      </c>
      <c r="C137" s="42" t="s">
        <v>174</v>
      </c>
      <c r="D137" s="42"/>
      <c r="E137" s="42" t="s">
        <v>175</v>
      </c>
      <c r="F137" s="42" t="s">
        <v>10</v>
      </c>
      <c r="G137" s="43" t="s">
        <v>93</v>
      </c>
      <c r="H137" s="54">
        <v>27.600000000000001</v>
      </c>
      <c r="I137" s="55">
        <v>0</v>
      </c>
      <c r="J137" s="56">
        <v>0</v>
      </c>
      <c r="K137" s="57">
        <v>0.20999999999999999</v>
      </c>
      <c r="L137" s="58">
        <v>0</v>
      </c>
      <c r="M137" s="12"/>
      <c r="N137" s="2"/>
      <c r="O137" s="2"/>
      <c r="P137" s="2"/>
      <c r="Q137" s="3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48" t="s">
        <v>47</v>
      </c>
      <c r="C138" s="1"/>
      <c r="D138" s="1"/>
      <c r="E138" s="49" t="s">
        <v>176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49</v>
      </c>
      <c r="C139" s="1"/>
      <c r="D139" s="1"/>
      <c r="E139" s="49" t="s">
        <v>305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51</v>
      </c>
      <c r="C140" s="1"/>
      <c r="D140" s="1"/>
      <c r="E140" s="49" t="s">
        <v>178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 thickBot="1">
      <c r="A141" s="9"/>
      <c r="B141" s="50" t="s">
        <v>53</v>
      </c>
      <c r="C141" s="51"/>
      <c r="D141" s="51"/>
      <c r="E141" s="52" t="s">
        <v>54</v>
      </c>
      <c r="F141" s="51"/>
      <c r="G141" s="51"/>
      <c r="H141" s="53"/>
      <c r="I141" s="51"/>
      <c r="J141" s="53"/>
      <c r="K141" s="51"/>
      <c r="L141" s="51"/>
      <c r="M141" s="12"/>
      <c r="N141" s="2"/>
      <c r="O141" s="2"/>
      <c r="P141" s="2"/>
      <c r="Q141" s="2"/>
    </row>
    <row r="142" thickTop="1" thickBot="1" ht="25" customHeight="1">
      <c r="A142" s="9"/>
      <c r="B142" s="1"/>
      <c r="C142" s="59">
        <v>4</v>
      </c>
      <c r="D142" s="1"/>
      <c r="E142" s="59" t="s">
        <v>88</v>
      </c>
      <c r="F142" s="1"/>
      <c r="G142" s="60" t="s">
        <v>80</v>
      </c>
      <c r="H142" s="61">
        <v>0</v>
      </c>
      <c r="I142" s="60" t="s">
        <v>81</v>
      </c>
      <c r="J142" s="62">
        <f>(L142-H142)</f>
        <v>0</v>
      </c>
      <c r="K142" s="60" t="s">
        <v>82</v>
      </c>
      <c r="L142" s="63">
        <v>0</v>
      </c>
      <c r="M142" s="12"/>
      <c r="N142" s="2"/>
      <c r="O142" s="2"/>
      <c r="P142" s="2"/>
      <c r="Q142" s="33">
        <f>0+Q132+Q137</f>
        <v>0</v>
      </c>
      <c r="R142" s="27">
        <f>0+R132+R137</f>
        <v>0</v>
      </c>
      <c r="S142" s="64">
        <f>Q142*(1+J142)+R142</f>
        <v>0</v>
      </c>
    </row>
    <row r="143" thickTop="1" thickBot="1" ht="25" customHeight="1">
      <c r="A143" s="9"/>
      <c r="B143" s="65"/>
      <c r="C143" s="65"/>
      <c r="D143" s="65"/>
      <c r="E143" s="65"/>
      <c r="F143" s="65"/>
      <c r="G143" s="66" t="s">
        <v>83</v>
      </c>
      <c r="H143" s="67">
        <v>0</v>
      </c>
      <c r="I143" s="66" t="s">
        <v>84</v>
      </c>
      <c r="J143" s="68">
        <v>0</v>
      </c>
      <c r="K143" s="66" t="s">
        <v>85</v>
      </c>
      <c r="L143" s="69">
        <v>0</v>
      </c>
      <c r="M143" s="12"/>
      <c r="N143" s="2"/>
      <c r="O143" s="2"/>
      <c r="P143" s="2"/>
      <c r="Q143" s="2"/>
    </row>
    <row r="144" ht="40" customHeight="1">
      <c r="A144" s="9"/>
      <c r="B144" s="74" t="s">
        <v>179</v>
      </c>
      <c r="C144" s="1"/>
      <c r="D144" s="1"/>
      <c r="E144" s="1"/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1">
        <v>22</v>
      </c>
      <c r="C145" s="42" t="s">
        <v>180</v>
      </c>
      <c r="D145" s="42"/>
      <c r="E145" s="42" t="s">
        <v>181</v>
      </c>
      <c r="F145" s="42" t="s">
        <v>10</v>
      </c>
      <c r="G145" s="43" t="s">
        <v>93</v>
      </c>
      <c r="H145" s="44">
        <v>180</v>
      </c>
      <c r="I145" s="25">
        <v>0</v>
      </c>
      <c r="J145" s="45">
        <v>0</v>
      </c>
      <c r="K145" s="46">
        <v>0.20999999999999999</v>
      </c>
      <c r="L145" s="47">
        <v>0</v>
      </c>
      <c r="M145" s="12"/>
      <c r="N145" s="2"/>
      <c r="O145" s="2"/>
      <c r="P145" s="2"/>
      <c r="Q145" s="33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48" t="s">
        <v>47</v>
      </c>
      <c r="C146" s="1"/>
      <c r="D146" s="1"/>
      <c r="E146" s="49" t="s">
        <v>182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>
      <c r="A147" s="9"/>
      <c r="B147" s="48" t="s">
        <v>49</v>
      </c>
      <c r="C147" s="1"/>
      <c r="D147" s="1"/>
      <c r="E147" s="49" t="s">
        <v>306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>
      <c r="A148" s="9"/>
      <c r="B148" s="48" t="s">
        <v>51</v>
      </c>
      <c r="C148" s="1"/>
      <c r="D148" s="1"/>
      <c r="E148" s="49" t="s">
        <v>184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 thickBot="1">
      <c r="A149" s="9"/>
      <c r="B149" s="50" t="s">
        <v>53</v>
      </c>
      <c r="C149" s="51"/>
      <c r="D149" s="51"/>
      <c r="E149" s="52" t="s">
        <v>54</v>
      </c>
      <c r="F149" s="51"/>
      <c r="G149" s="51"/>
      <c r="H149" s="53"/>
      <c r="I149" s="51"/>
      <c r="J149" s="53"/>
      <c r="K149" s="51"/>
      <c r="L149" s="51"/>
      <c r="M149" s="12"/>
      <c r="N149" s="2"/>
      <c r="O149" s="2"/>
      <c r="P149" s="2"/>
      <c r="Q149" s="2"/>
    </row>
    <row r="150" thickTop="1">
      <c r="A150" s="9"/>
      <c r="B150" s="41">
        <v>23</v>
      </c>
      <c r="C150" s="42" t="s">
        <v>185</v>
      </c>
      <c r="D150" s="42"/>
      <c r="E150" s="42" t="s">
        <v>186</v>
      </c>
      <c r="F150" s="42" t="s">
        <v>10</v>
      </c>
      <c r="G150" s="43" t="s">
        <v>130</v>
      </c>
      <c r="H150" s="54">
        <v>468.60000000000002</v>
      </c>
      <c r="I150" s="55">
        <v>0</v>
      </c>
      <c r="J150" s="56">
        <v>0</v>
      </c>
      <c r="K150" s="57">
        <v>0.20999999999999999</v>
      </c>
      <c r="L150" s="58">
        <v>0</v>
      </c>
      <c r="M150" s="12"/>
      <c r="N150" s="2"/>
      <c r="O150" s="2"/>
      <c r="P150" s="2"/>
      <c r="Q150" s="33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48" t="s">
        <v>47</v>
      </c>
      <c r="C151" s="1"/>
      <c r="D151" s="1"/>
      <c r="E151" s="49" t="s">
        <v>187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49</v>
      </c>
      <c r="C152" s="1"/>
      <c r="D152" s="1"/>
      <c r="E152" s="49" t="s">
        <v>307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>
      <c r="A153" s="9"/>
      <c r="B153" s="48" t="s">
        <v>51</v>
      </c>
      <c r="C153" s="1"/>
      <c r="D153" s="1"/>
      <c r="E153" s="49" t="s">
        <v>189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 thickBot="1">
      <c r="A154" s="9"/>
      <c r="B154" s="50" t="s">
        <v>53</v>
      </c>
      <c r="C154" s="51"/>
      <c r="D154" s="51"/>
      <c r="E154" s="52" t="s">
        <v>54</v>
      </c>
      <c r="F154" s="51"/>
      <c r="G154" s="51"/>
      <c r="H154" s="53"/>
      <c r="I154" s="51"/>
      <c r="J154" s="53"/>
      <c r="K154" s="51"/>
      <c r="L154" s="51"/>
      <c r="M154" s="12"/>
      <c r="N154" s="2"/>
      <c r="O154" s="2"/>
      <c r="P154" s="2"/>
      <c r="Q154" s="2"/>
    </row>
    <row r="155" thickTop="1">
      <c r="A155" s="9"/>
      <c r="B155" s="41">
        <v>24</v>
      </c>
      <c r="C155" s="42" t="s">
        <v>190</v>
      </c>
      <c r="D155" s="42" t="s">
        <v>191</v>
      </c>
      <c r="E155" s="42" t="s">
        <v>192</v>
      </c>
      <c r="F155" s="42" t="s">
        <v>10</v>
      </c>
      <c r="G155" s="43" t="s">
        <v>93</v>
      </c>
      <c r="H155" s="54">
        <v>1960.7</v>
      </c>
      <c r="I155" s="55">
        <v>0</v>
      </c>
      <c r="J155" s="56">
        <v>0</v>
      </c>
      <c r="K155" s="57">
        <v>0.20999999999999999</v>
      </c>
      <c r="L155" s="58"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48" t="s">
        <v>47</v>
      </c>
      <c r="C156" s="1"/>
      <c r="D156" s="1"/>
      <c r="E156" s="49" t="s">
        <v>193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8" t="s">
        <v>49</v>
      </c>
      <c r="C157" s="1"/>
      <c r="D157" s="1"/>
      <c r="E157" s="49" t="s">
        <v>308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>
      <c r="A158" s="9"/>
      <c r="B158" s="48" t="s">
        <v>51</v>
      </c>
      <c r="C158" s="1"/>
      <c r="D158" s="1"/>
      <c r="E158" s="49" t="s">
        <v>195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 thickBot="1">
      <c r="A159" s="9"/>
      <c r="B159" s="50" t="s">
        <v>53</v>
      </c>
      <c r="C159" s="51"/>
      <c r="D159" s="51"/>
      <c r="E159" s="52" t="s">
        <v>54</v>
      </c>
      <c r="F159" s="51"/>
      <c r="G159" s="51"/>
      <c r="H159" s="53"/>
      <c r="I159" s="51"/>
      <c r="J159" s="53"/>
      <c r="K159" s="51"/>
      <c r="L159" s="51"/>
      <c r="M159" s="12"/>
      <c r="N159" s="2"/>
      <c r="O159" s="2"/>
      <c r="P159" s="2"/>
      <c r="Q159" s="2"/>
    </row>
    <row r="160" thickTop="1">
      <c r="A160" s="9"/>
      <c r="B160" s="41">
        <v>25</v>
      </c>
      <c r="C160" s="42" t="s">
        <v>196</v>
      </c>
      <c r="D160" s="42"/>
      <c r="E160" s="42" t="s">
        <v>197</v>
      </c>
      <c r="F160" s="42" t="s">
        <v>10</v>
      </c>
      <c r="G160" s="43" t="s">
        <v>130</v>
      </c>
      <c r="H160" s="54">
        <v>1290</v>
      </c>
      <c r="I160" s="55">
        <v>0</v>
      </c>
      <c r="J160" s="56">
        <v>0</v>
      </c>
      <c r="K160" s="57">
        <v>0.20999999999999999</v>
      </c>
      <c r="L160" s="58"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48" t="s">
        <v>47</v>
      </c>
      <c r="C161" s="1"/>
      <c r="D161" s="1"/>
      <c r="E161" s="49" t="s">
        <v>10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8" t="s">
        <v>49</v>
      </c>
      <c r="C162" s="1"/>
      <c r="D162" s="1"/>
      <c r="E162" s="49" t="s">
        <v>309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51</v>
      </c>
      <c r="C163" s="1"/>
      <c r="D163" s="1"/>
      <c r="E163" s="49" t="s">
        <v>199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 thickBot="1">
      <c r="A164" s="9"/>
      <c r="B164" s="50" t="s">
        <v>53</v>
      </c>
      <c r="C164" s="51"/>
      <c r="D164" s="51"/>
      <c r="E164" s="52" t="s">
        <v>54</v>
      </c>
      <c r="F164" s="51"/>
      <c r="G164" s="51"/>
      <c r="H164" s="53"/>
      <c r="I164" s="51"/>
      <c r="J164" s="53"/>
      <c r="K164" s="51"/>
      <c r="L164" s="51"/>
      <c r="M164" s="12"/>
      <c r="N164" s="2"/>
      <c r="O164" s="2"/>
      <c r="P164" s="2"/>
      <c r="Q164" s="2"/>
    </row>
    <row r="165" thickTop="1">
      <c r="A165" s="9"/>
      <c r="B165" s="41">
        <v>26</v>
      </c>
      <c r="C165" s="42" t="s">
        <v>200</v>
      </c>
      <c r="D165" s="42"/>
      <c r="E165" s="42" t="s">
        <v>201</v>
      </c>
      <c r="F165" s="42" t="s">
        <v>10</v>
      </c>
      <c r="G165" s="43" t="s">
        <v>130</v>
      </c>
      <c r="H165" s="54">
        <v>7282.6000000000004</v>
      </c>
      <c r="I165" s="55">
        <v>0</v>
      </c>
      <c r="J165" s="56">
        <v>0</v>
      </c>
      <c r="K165" s="57">
        <v>0.20999999999999999</v>
      </c>
      <c r="L165" s="58">
        <v>0</v>
      </c>
      <c r="M165" s="12"/>
      <c r="N165" s="2"/>
      <c r="O165" s="2"/>
      <c r="P165" s="2"/>
      <c r="Q165" s="33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48" t="s">
        <v>47</v>
      </c>
      <c r="C166" s="1"/>
      <c r="D166" s="1"/>
      <c r="E166" s="49" t="s">
        <v>202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>
      <c r="A167" s="9"/>
      <c r="B167" s="48" t="s">
        <v>49</v>
      </c>
      <c r="C167" s="1"/>
      <c r="D167" s="1"/>
      <c r="E167" s="49" t="s">
        <v>310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8" t="s">
        <v>51</v>
      </c>
      <c r="C168" s="1"/>
      <c r="D168" s="1"/>
      <c r="E168" s="49" t="s">
        <v>204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 thickBot="1">
      <c r="A169" s="9"/>
      <c r="B169" s="50" t="s">
        <v>53</v>
      </c>
      <c r="C169" s="51"/>
      <c r="D169" s="51"/>
      <c r="E169" s="52" t="s">
        <v>54</v>
      </c>
      <c r="F169" s="51"/>
      <c r="G169" s="51"/>
      <c r="H169" s="53"/>
      <c r="I169" s="51"/>
      <c r="J169" s="53"/>
      <c r="K169" s="51"/>
      <c r="L169" s="51"/>
      <c r="M169" s="12"/>
      <c r="N169" s="2"/>
      <c r="O169" s="2"/>
      <c r="P169" s="2"/>
      <c r="Q169" s="2"/>
    </row>
    <row r="170" thickTop="1">
      <c r="A170" s="9"/>
      <c r="B170" s="41">
        <v>27</v>
      </c>
      <c r="C170" s="42" t="s">
        <v>205</v>
      </c>
      <c r="D170" s="42"/>
      <c r="E170" s="42" t="s">
        <v>206</v>
      </c>
      <c r="F170" s="42" t="s">
        <v>10</v>
      </c>
      <c r="G170" s="43" t="s">
        <v>130</v>
      </c>
      <c r="H170" s="54">
        <v>7002.5</v>
      </c>
      <c r="I170" s="55">
        <v>0</v>
      </c>
      <c r="J170" s="56">
        <v>0</v>
      </c>
      <c r="K170" s="57">
        <v>0.20999999999999999</v>
      </c>
      <c r="L170" s="58">
        <v>0</v>
      </c>
      <c r="M170" s="12"/>
      <c r="N170" s="2"/>
      <c r="O170" s="2"/>
      <c r="P170" s="2"/>
      <c r="Q170" s="33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48" t="s">
        <v>47</v>
      </c>
      <c r="C171" s="1"/>
      <c r="D171" s="1"/>
      <c r="E171" s="49" t="s">
        <v>207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>
      <c r="A172" s="9"/>
      <c r="B172" s="48" t="s">
        <v>49</v>
      </c>
      <c r="C172" s="1"/>
      <c r="D172" s="1"/>
      <c r="E172" s="49" t="s">
        <v>311</v>
      </c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>
      <c r="A173" s="9"/>
      <c r="B173" s="48" t="s">
        <v>51</v>
      </c>
      <c r="C173" s="1"/>
      <c r="D173" s="1"/>
      <c r="E173" s="49" t="s">
        <v>204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 thickBot="1">
      <c r="A174" s="9"/>
      <c r="B174" s="50" t="s">
        <v>53</v>
      </c>
      <c r="C174" s="51"/>
      <c r="D174" s="51"/>
      <c r="E174" s="52" t="s">
        <v>54</v>
      </c>
      <c r="F174" s="51"/>
      <c r="G174" s="51"/>
      <c r="H174" s="53"/>
      <c r="I174" s="51"/>
      <c r="J174" s="53"/>
      <c r="K174" s="51"/>
      <c r="L174" s="51"/>
      <c r="M174" s="12"/>
      <c r="N174" s="2"/>
      <c r="O174" s="2"/>
      <c r="P174" s="2"/>
      <c r="Q174" s="2"/>
    </row>
    <row r="175" thickTop="1">
      <c r="A175" s="9"/>
      <c r="B175" s="41">
        <v>28</v>
      </c>
      <c r="C175" s="42" t="s">
        <v>209</v>
      </c>
      <c r="D175" s="42"/>
      <c r="E175" s="42" t="s">
        <v>210</v>
      </c>
      <c r="F175" s="42" t="s">
        <v>10</v>
      </c>
      <c r="G175" s="43" t="s">
        <v>93</v>
      </c>
      <c r="H175" s="54">
        <v>7.3360000000000003</v>
      </c>
      <c r="I175" s="55">
        <v>0</v>
      </c>
      <c r="J175" s="56">
        <v>0</v>
      </c>
      <c r="K175" s="57">
        <v>0.20999999999999999</v>
      </c>
      <c r="L175" s="58">
        <v>0</v>
      </c>
      <c r="M175" s="12"/>
      <c r="N175" s="2"/>
      <c r="O175" s="2"/>
      <c r="P175" s="2"/>
      <c r="Q175" s="33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48" t="s">
        <v>47</v>
      </c>
      <c r="C176" s="1"/>
      <c r="D176" s="1"/>
      <c r="E176" s="49" t="s">
        <v>10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>
      <c r="A177" s="9"/>
      <c r="B177" s="48" t="s">
        <v>49</v>
      </c>
      <c r="C177" s="1"/>
      <c r="D177" s="1"/>
      <c r="E177" s="49" t="s">
        <v>312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>
      <c r="A178" s="9"/>
      <c r="B178" s="48" t="s">
        <v>51</v>
      </c>
      <c r="C178" s="1"/>
      <c r="D178" s="1"/>
      <c r="E178" s="49" t="s">
        <v>212</v>
      </c>
      <c r="F178" s="1"/>
      <c r="G178" s="1"/>
      <c r="H178" s="40"/>
      <c r="I178" s="1"/>
      <c r="J178" s="40"/>
      <c r="K178" s="1"/>
      <c r="L178" s="1"/>
      <c r="M178" s="12"/>
      <c r="N178" s="2"/>
      <c r="O178" s="2"/>
      <c r="P178" s="2"/>
      <c r="Q178" s="2"/>
    </row>
    <row r="179" thickBot="1">
      <c r="A179" s="9"/>
      <c r="B179" s="50" t="s">
        <v>53</v>
      </c>
      <c r="C179" s="51"/>
      <c r="D179" s="51"/>
      <c r="E179" s="52" t="s">
        <v>54</v>
      </c>
      <c r="F179" s="51"/>
      <c r="G179" s="51"/>
      <c r="H179" s="53"/>
      <c r="I179" s="51"/>
      <c r="J179" s="53"/>
      <c r="K179" s="51"/>
      <c r="L179" s="51"/>
      <c r="M179" s="12"/>
      <c r="N179" s="2"/>
      <c r="O179" s="2"/>
      <c r="P179" s="2"/>
      <c r="Q179" s="2"/>
    </row>
    <row r="180" thickTop="1">
      <c r="A180" s="9"/>
      <c r="B180" s="41">
        <v>29</v>
      </c>
      <c r="C180" s="42" t="s">
        <v>213</v>
      </c>
      <c r="D180" s="42"/>
      <c r="E180" s="42" t="s">
        <v>214</v>
      </c>
      <c r="F180" s="42" t="s">
        <v>10</v>
      </c>
      <c r="G180" s="43" t="s">
        <v>130</v>
      </c>
      <c r="H180" s="54">
        <v>7002.5</v>
      </c>
      <c r="I180" s="55">
        <v>0</v>
      </c>
      <c r="J180" s="56">
        <v>0</v>
      </c>
      <c r="K180" s="57">
        <v>0.20999999999999999</v>
      </c>
      <c r="L180" s="58">
        <v>0</v>
      </c>
      <c r="M180" s="12"/>
      <c r="N180" s="2"/>
      <c r="O180" s="2"/>
      <c r="P180" s="2"/>
      <c r="Q180" s="33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48" t="s">
        <v>47</v>
      </c>
      <c r="C181" s="1"/>
      <c r="D181" s="1"/>
      <c r="E181" s="49" t="s">
        <v>10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>
      <c r="A182" s="9"/>
      <c r="B182" s="48" t="s">
        <v>49</v>
      </c>
      <c r="C182" s="1"/>
      <c r="D182" s="1"/>
      <c r="E182" s="49" t="s">
        <v>311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>
      <c r="A183" s="9"/>
      <c r="B183" s="48" t="s">
        <v>51</v>
      </c>
      <c r="C183" s="1"/>
      <c r="D183" s="1"/>
      <c r="E183" s="49" t="s">
        <v>212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 thickBot="1">
      <c r="A184" s="9"/>
      <c r="B184" s="50" t="s">
        <v>53</v>
      </c>
      <c r="C184" s="51"/>
      <c r="D184" s="51"/>
      <c r="E184" s="52" t="s">
        <v>54</v>
      </c>
      <c r="F184" s="51"/>
      <c r="G184" s="51"/>
      <c r="H184" s="53"/>
      <c r="I184" s="51"/>
      <c r="J184" s="53"/>
      <c r="K184" s="51"/>
      <c r="L184" s="51"/>
      <c r="M184" s="12"/>
      <c r="N184" s="2"/>
      <c r="O184" s="2"/>
      <c r="P184" s="2"/>
      <c r="Q184" s="2"/>
    </row>
    <row r="185" thickTop="1">
      <c r="A185" s="9"/>
      <c r="B185" s="41">
        <v>30</v>
      </c>
      <c r="C185" s="42" t="s">
        <v>313</v>
      </c>
      <c r="D185" s="42"/>
      <c r="E185" s="42" t="s">
        <v>314</v>
      </c>
      <c r="F185" s="42" t="s">
        <v>10</v>
      </c>
      <c r="G185" s="43" t="s">
        <v>93</v>
      </c>
      <c r="H185" s="54">
        <v>11.004</v>
      </c>
      <c r="I185" s="55">
        <v>0</v>
      </c>
      <c r="J185" s="56">
        <v>0</v>
      </c>
      <c r="K185" s="57">
        <v>0.20999999999999999</v>
      </c>
      <c r="L185" s="58">
        <v>0</v>
      </c>
      <c r="M185" s="12"/>
      <c r="N185" s="2"/>
      <c r="O185" s="2"/>
      <c r="P185" s="2"/>
      <c r="Q185" s="33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48" t="s">
        <v>47</v>
      </c>
      <c r="C186" s="1"/>
      <c r="D186" s="1"/>
      <c r="E186" s="49" t="s">
        <v>10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8" t="s">
        <v>49</v>
      </c>
      <c r="C187" s="1"/>
      <c r="D187" s="1"/>
      <c r="E187" s="49" t="s">
        <v>315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51</v>
      </c>
      <c r="C188" s="1"/>
      <c r="D188" s="1"/>
      <c r="E188" s="49" t="s">
        <v>212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 thickBot="1">
      <c r="A189" s="9"/>
      <c r="B189" s="50" t="s">
        <v>53</v>
      </c>
      <c r="C189" s="51"/>
      <c r="D189" s="51"/>
      <c r="E189" s="52" t="s">
        <v>54</v>
      </c>
      <c r="F189" s="51"/>
      <c r="G189" s="51"/>
      <c r="H189" s="53"/>
      <c r="I189" s="51"/>
      <c r="J189" s="53"/>
      <c r="K189" s="51"/>
      <c r="L189" s="51"/>
      <c r="M189" s="12"/>
      <c r="N189" s="2"/>
      <c r="O189" s="2"/>
      <c r="P189" s="2"/>
      <c r="Q189" s="2"/>
    </row>
    <row r="190" thickTop="1">
      <c r="A190" s="9"/>
      <c r="B190" s="41">
        <v>31</v>
      </c>
      <c r="C190" s="42" t="s">
        <v>215</v>
      </c>
      <c r="D190" s="42"/>
      <c r="E190" s="42" t="s">
        <v>216</v>
      </c>
      <c r="F190" s="42" t="s">
        <v>10</v>
      </c>
      <c r="G190" s="43" t="s">
        <v>130</v>
      </c>
      <c r="H190" s="54">
        <v>7282.6000000000004</v>
      </c>
      <c r="I190" s="55">
        <v>0</v>
      </c>
      <c r="J190" s="56">
        <v>0</v>
      </c>
      <c r="K190" s="57">
        <v>0.20999999999999999</v>
      </c>
      <c r="L190" s="58">
        <v>0</v>
      </c>
      <c r="M190" s="12"/>
      <c r="N190" s="2"/>
      <c r="O190" s="2"/>
      <c r="P190" s="2"/>
      <c r="Q190" s="33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48" t="s">
        <v>47</v>
      </c>
      <c r="C191" s="1"/>
      <c r="D191" s="1"/>
      <c r="E191" s="49" t="s">
        <v>10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>
      <c r="A192" s="9"/>
      <c r="B192" s="48" t="s">
        <v>49</v>
      </c>
      <c r="C192" s="1"/>
      <c r="D192" s="1"/>
      <c r="E192" s="49" t="s">
        <v>310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8" t="s">
        <v>51</v>
      </c>
      <c r="C193" s="1"/>
      <c r="D193" s="1"/>
      <c r="E193" s="49" t="s">
        <v>212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 thickBot="1">
      <c r="A194" s="9"/>
      <c r="B194" s="50" t="s">
        <v>53</v>
      </c>
      <c r="C194" s="51"/>
      <c r="D194" s="51"/>
      <c r="E194" s="52" t="s">
        <v>54</v>
      </c>
      <c r="F194" s="51"/>
      <c r="G194" s="51"/>
      <c r="H194" s="53"/>
      <c r="I194" s="51"/>
      <c r="J194" s="53"/>
      <c r="K194" s="51"/>
      <c r="L194" s="51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59">
        <v>5</v>
      </c>
      <c r="D195" s="1"/>
      <c r="E195" s="59" t="s">
        <v>89</v>
      </c>
      <c r="F195" s="1"/>
      <c r="G195" s="60" t="s">
        <v>80</v>
      </c>
      <c r="H195" s="61">
        <v>0</v>
      </c>
      <c r="I195" s="60" t="s">
        <v>81</v>
      </c>
      <c r="J195" s="62">
        <f>(L195-H195)</f>
        <v>0</v>
      </c>
      <c r="K195" s="60" t="s">
        <v>82</v>
      </c>
      <c r="L195" s="63">
        <v>0</v>
      </c>
      <c r="M195" s="12"/>
      <c r="N195" s="2"/>
      <c r="O195" s="2"/>
      <c r="P195" s="2"/>
      <c r="Q195" s="33">
        <f>0+Q145+Q150+Q155+Q160+Q165+Q170+Q175+Q180+Q185+Q190</f>
        <v>0</v>
      </c>
      <c r="R195" s="27">
        <f>0+R145+R150+R155+R160+R165+R170+R175+R180+R185+R190</f>
        <v>0</v>
      </c>
      <c r="S195" s="64">
        <f>Q195*(1+J195)+R195</f>
        <v>0</v>
      </c>
    </row>
    <row r="196" thickTop="1" thickBot="1" ht="25" customHeight="1">
      <c r="A196" s="9"/>
      <c r="B196" s="65"/>
      <c r="C196" s="65"/>
      <c r="D196" s="65"/>
      <c r="E196" s="65"/>
      <c r="F196" s="65"/>
      <c r="G196" s="66" t="s">
        <v>83</v>
      </c>
      <c r="H196" s="67">
        <v>0</v>
      </c>
      <c r="I196" s="66" t="s">
        <v>84</v>
      </c>
      <c r="J196" s="68">
        <v>0</v>
      </c>
      <c r="K196" s="66" t="s">
        <v>85</v>
      </c>
      <c r="L196" s="69">
        <v>0</v>
      </c>
      <c r="M196" s="12"/>
      <c r="N196" s="2"/>
      <c r="O196" s="2"/>
      <c r="P196" s="2"/>
      <c r="Q196" s="2"/>
    </row>
    <row r="197" ht="40" customHeight="1">
      <c r="A197" s="9"/>
      <c r="B197" s="74" t="s">
        <v>316</v>
      </c>
      <c r="C197" s="1"/>
      <c r="D197" s="1"/>
      <c r="E197" s="1"/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1">
        <v>32</v>
      </c>
      <c r="C198" s="42" t="s">
        <v>317</v>
      </c>
      <c r="D198" s="42"/>
      <c r="E198" s="42" t="s">
        <v>318</v>
      </c>
      <c r="F198" s="42" t="s">
        <v>10</v>
      </c>
      <c r="G198" s="43" t="s">
        <v>115</v>
      </c>
      <c r="H198" s="44">
        <v>151.09999999999999</v>
      </c>
      <c r="I198" s="25">
        <v>0</v>
      </c>
      <c r="J198" s="45">
        <v>0</v>
      </c>
      <c r="K198" s="46">
        <v>0.20999999999999999</v>
      </c>
      <c r="L198" s="47">
        <v>0</v>
      </c>
      <c r="M198" s="12"/>
      <c r="N198" s="2"/>
      <c r="O198" s="2"/>
      <c r="P198" s="2"/>
      <c r="Q198" s="33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48" t="s">
        <v>47</v>
      </c>
      <c r="C199" s="1"/>
      <c r="D199" s="1"/>
      <c r="E199" s="49" t="s">
        <v>10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>
      <c r="A200" s="9"/>
      <c r="B200" s="48" t="s">
        <v>49</v>
      </c>
      <c r="C200" s="1"/>
      <c r="D200" s="1"/>
      <c r="E200" s="49" t="s">
        <v>319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>
      <c r="A201" s="9"/>
      <c r="B201" s="48" t="s">
        <v>51</v>
      </c>
      <c r="C201" s="1"/>
      <c r="D201" s="1"/>
      <c r="E201" s="49" t="s">
        <v>320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 thickBot="1">
      <c r="A202" s="9"/>
      <c r="B202" s="50" t="s">
        <v>53</v>
      </c>
      <c r="C202" s="51"/>
      <c r="D202" s="51"/>
      <c r="E202" s="52" t="s">
        <v>54</v>
      </c>
      <c r="F202" s="51"/>
      <c r="G202" s="51"/>
      <c r="H202" s="53"/>
      <c r="I202" s="51"/>
      <c r="J202" s="53"/>
      <c r="K202" s="51"/>
      <c r="L202" s="51"/>
      <c r="M202" s="12"/>
      <c r="N202" s="2"/>
      <c r="O202" s="2"/>
      <c r="P202" s="2"/>
      <c r="Q202" s="2"/>
    </row>
    <row r="203" thickTop="1" thickBot="1" ht="25" customHeight="1">
      <c r="A203" s="9"/>
      <c r="B203" s="1"/>
      <c r="C203" s="59">
        <v>8</v>
      </c>
      <c r="D203" s="1"/>
      <c r="E203" s="59" t="s">
        <v>284</v>
      </c>
      <c r="F203" s="1"/>
      <c r="G203" s="60" t="s">
        <v>80</v>
      </c>
      <c r="H203" s="61">
        <v>0</v>
      </c>
      <c r="I203" s="60" t="s">
        <v>81</v>
      </c>
      <c r="J203" s="62">
        <f>(L203-H203)</f>
        <v>0</v>
      </c>
      <c r="K203" s="60" t="s">
        <v>82</v>
      </c>
      <c r="L203" s="63">
        <v>0</v>
      </c>
      <c r="M203" s="12"/>
      <c r="N203" s="2"/>
      <c r="O203" s="2"/>
      <c r="P203" s="2"/>
      <c r="Q203" s="33">
        <f>0+Q198</f>
        <v>0</v>
      </c>
      <c r="R203" s="27">
        <f>0+R198</f>
        <v>0</v>
      </c>
      <c r="S203" s="64">
        <f>Q203*(1+J203)+R203</f>
        <v>0</v>
      </c>
    </row>
    <row r="204" thickTop="1" thickBot="1" ht="25" customHeight="1">
      <c r="A204" s="9"/>
      <c r="B204" s="65"/>
      <c r="C204" s="65"/>
      <c r="D204" s="65"/>
      <c r="E204" s="65"/>
      <c r="F204" s="65"/>
      <c r="G204" s="66" t="s">
        <v>83</v>
      </c>
      <c r="H204" s="67">
        <v>0</v>
      </c>
      <c r="I204" s="66" t="s">
        <v>84</v>
      </c>
      <c r="J204" s="68">
        <v>0</v>
      </c>
      <c r="K204" s="66" t="s">
        <v>85</v>
      </c>
      <c r="L204" s="69">
        <v>0</v>
      </c>
      <c r="M204" s="12"/>
      <c r="N204" s="2"/>
      <c r="O204" s="2"/>
      <c r="P204" s="2"/>
      <c r="Q204" s="2"/>
    </row>
    <row r="205" ht="40" customHeight="1">
      <c r="A205" s="9"/>
      <c r="B205" s="74" t="s">
        <v>217</v>
      </c>
      <c r="C205" s="1"/>
      <c r="D205" s="1"/>
      <c r="E205" s="1"/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1">
        <v>33</v>
      </c>
      <c r="C206" s="42" t="s">
        <v>218</v>
      </c>
      <c r="D206" s="42"/>
      <c r="E206" s="42" t="s">
        <v>219</v>
      </c>
      <c r="F206" s="42" t="s">
        <v>10</v>
      </c>
      <c r="G206" s="43" t="s">
        <v>220</v>
      </c>
      <c r="H206" s="44">
        <v>42</v>
      </c>
      <c r="I206" s="25">
        <v>0</v>
      </c>
      <c r="J206" s="45">
        <v>0</v>
      </c>
      <c r="K206" s="46">
        <v>0.20999999999999999</v>
      </c>
      <c r="L206" s="47">
        <v>0</v>
      </c>
      <c r="M206" s="12"/>
      <c r="N206" s="2"/>
      <c r="O206" s="2"/>
      <c r="P206" s="2"/>
      <c r="Q206" s="33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48" t="s">
        <v>47</v>
      </c>
      <c r="C207" s="1"/>
      <c r="D207" s="1"/>
      <c r="E207" s="49" t="s">
        <v>10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49</v>
      </c>
      <c r="C208" s="1"/>
      <c r="D208" s="1"/>
      <c r="E208" s="49" t="s">
        <v>321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>
      <c r="A209" s="9"/>
      <c r="B209" s="48" t="s">
        <v>51</v>
      </c>
      <c r="C209" s="1"/>
      <c r="D209" s="1"/>
      <c r="E209" s="49" t="s">
        <v>222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 thickBot="1">
      <c r="A210" s="9"/>
      <c r="B210" s="50" t="s">
        <v>53</v>
      </c>
      <c r="C210" s="51"/>
      <c r="D210" s="51"/>
      <c r="E210" s="52" t="s">
        <v>54</v>
      </c>
      <c r="F210" s="51"/>
      <c r="G210" s="51"/>
      <c r="H210" s="53"/>
      <c r="I210" s="51"/>
      <c r="J210" s="53"/>
      <c r="K210" s="51"/>
      <c r="L210" s="51"/>
      <c r="M210" s="12"/>
      <c r="N210" s="2"/>
      <c r="O210" s="2"/>
      <c r="P210" s="2"/>
      <c r="Q210" s="2"/>
    </row>
    <row r="211" thickTop="1">
      <c r="A211" s="9"/>
      <c r="B211" s="41">
        <v>34</v>
      </c>
      <c r="C211" s="42" t="s">
        <v>223</v>
      </c>
      <c r="D211" s="42"/>
      <c r="E211" s="42" t="s">
        <v>224</v>
      </c>
      <c r="F211" s="42" t="s">
        <v>10</v>
      </c>
      <c r="G211" s="43" t="s">
        <v>220</v>
      </c>
      <c r="H211" s="54">
        <v>15</v>
      </c>
      <c r="I211" s="55">
        <v>0</v>
      </c>
      <c r="J211" s="56">
        <v>0</v>
      </c>
      <c r="K211" s="57">
        <v>0.20999999999999999</v>
      </c>
      <c r="L211" s="58">
        <v>0</v>
      </c>
      <c r="M211" s="12"/>
      <c r="N211" s="2"/>
      <c r="O211" s="2"/>
      <c r="P211" s="2"/>
      <c r="Q211" s="33">
        <f>IF(ISNUMBER(K211),IF(H211&gt;0,IF(I211&gt;0,J211,0),0),0)</f>
        <v>0</v>
      </c>
      <c r="R211" s="27">
        <f>IF(ISNUMBER(K211)=FALSE,J211,0)</f>
        <v>0</v>
      </c>
    </row>
    <row r="212">
      <c r="A212" s="9"/>
      <c r="B212" s="48" t="s">
        <v>47</v>
      </c>
      <c r="C212" s="1"/>
      <c r="D212" s="1"/>
      <c r="E212" s="49" t="s">
        <v>10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49</v>
      </c>
      <c r="C213" s="1"/>
      <c r="D213" s="1"/>
      <c r="E213" s="49" t="s">
        <v>322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>
      <c r="A214" s="9"/>
      <c r="B214" s="48" t="s">
        <v>51</v>
      </c>
      <c r="C214" s="1"/>
      <c r="D214" s="1"/>
      <c r="E214" s="49" t="s">
        <v>226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 thickBot="1">
      <c r="A215" s="9"/>
      <c r="B215" s="50" t="s">
        <v>53</v>
      </c>
      <c r="C215" s="51"/>
      <c r="D215" s="51"/>
      <c r="E215" s="52" t="s">
        <v>54</v>
      </c>
      <c r="F215" s="51"/>
      <c r="G215" s="51"/>
      <c r="H215" s="53"/>
      <c r="I215" s="51"/>
      <c r="J215" s="53"/>
      <c r="K215" s="51"/>
      <c r="L215" s="51"/>
      <c r="M215" s="12"/>
      <c r="N215" s="2"/>
      <c r="O215" s="2"/>
      <c r="P215" s="2"/>
      <c r="Q215" s="2"/>
    </row>
    <row r="216" thickTop="1">
      <c r="A216" s="9"/>
      <c r="B216" s="41">
        <v>35</v>
      </c>
      <c r="C216" s="42" t="s">
        <v>227</v>
      </c>
      <c r="D216" s="42"/>
      <c r="E216" s="42" t="s">
        <v>228</v>
      </c>
      <c r="F216" s="42" t="s">
        <v>10</v>
      </c>
      <c r="G216" s="43" t="s">
        <v>220</v>
      </c>
      <c r="H216" s="54">
        <v>14</v>
      </c>
      <c r="I216" s="55">
        <v>0</v>
      </c>
      <c r="J216" s="56">
        <v>0</v>
      </c>
      <c r="K216" s="57">
        <v>0.20999999999999999</v>
      </c>
      <c r="L216" s="58">
        <v>0</v>
      </c>
      <c r="M216" s="12"/>
      <c r="N216" s="2"/>
      <c r="O216" s="2"/>
      <c r="P216" s="2"/>
      <c r="Q216" s="33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48" t="s">
        <v>47</v>
      </c>
      <c r="C217" s="1"/>
      <c r="D217" s="1"/>
      <c r="E217" s="49" t="s">
        <v>10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49</v>
      </c>
      <c r="C218" s="1"/>
      <c r="D218" s="1"/>
      <c r="E218" s="49" t="s">
        <v>323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>
      <c r="A219" s="9"/>
      <c r="B219" s="48" t="s">
        <v>51</v>
      </c>
      <c r="C219" s="1"/>
      <c r="D219" s="1"/>
      <c r="E219" s="49" t="s">
        <v>230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 thickBot="1">
      <c r="A220" s="9"/>
      <c r="B220" s="50" t="s">
        <v>53</v>
      </c>
      <c r="C220" s="51"/>
      <c r="D220" s="51"/>
      <c r="E220" s="52" t="s">
        <v>54</v>
      </c>
      <c r="F220" s="51"/>
      <c r="G220" s="51"/>
      <c r="H220" s="53"/>
      <c r="I220" s="51"/>
      <c r="J220" s="53"/>
      <c r="K220" s="51"/>
      <c r="L220" s="51"/>
      <c r="M220" s="12"/>
      <c r="N220" s="2"/>
      <c r="O220" s="2"/>
      <c r="P220" s="2"/>
      <c r="Q220" s="2"/>
    </row>
    <row r="221" thickTop="1">
      <c r="A221" s="9"/>
      <c r="B221" s="41">
        <v>36</v>
      </c>
      <c r="C221" s="42" t="s">
        <v>231</v>
      </c>
      <c r="D221" s="42"/>
      <c r="E221" s="42" t="s">
        <v>232</v>
      </c>
      <c r="F221" s="42" t="s">
        <v>10</v>
      </c>
      <c r="G221" s="43" t="s">
        <v>130</v>
      </c>
      <c r="H221" s="54">
        <v>349.93799999999999</v>
      </c>
      <c r="I221" s="55">
        <v>0</v>
      </c>
      <c r="J221" s="56">
        <v>0</v>
      </c>
      <c r="K221" s="57">
        <v>0.20999999999999999</v>
      </c>
      <c r="L221" s="58">
        <v>0</v>
      </c>
      <c r="M221" s="12"/>
      <c r="N221" s="2"/>
      <c r="O221" s="2"/>
      <c r="P221" s="2"/>
      <c r="Q221" s="3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48" t="s">
        <v>47</v>
      </c>
      <c r="C222" s="1"/>
      <c r="D222" s="1"/>
      <c r="E222" s="49" t="s">
        <v>10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8" t="s">
        <v>49</v>
      </c>
      <c r="C223" s="1"/>
      <c r="D223" s="1"/>
      <c r="E223" s="49" t="s">
        <v>324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>
      <c r="A224" s="9"/>
      <c r="B224" s="48" t="s">
        <v>51</v>
      </c>
      <c r="C224" s="1"/>
      <c r="D224" s="1"/>
      <c r="E224" s="49" t="s">
        <v>234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 thickBot="1">
      <c r="A225" s="9"/>
      <c r="B225" s="50" t="s">
        <v>53</v>
      </c>
      <c r="C225" s="51"/>
      <c r="D225" s="51"/>
      <c r="E225" s="52" t="s">
        <v>54</v>
      </c>
      <c r="F225" s="51"/>
      <c r="G225" s="51"/>
      <c r="H225" s="53"/>
      <c r="I225" s="51"/>
      <c r="J225" s="53"/>
      <c r="K225" s="51"/>
      <c r="L225" s="51"/>
      <c r="M225" s="12"/>
      <c r="N225" s="2"/>
      <c r="O225" s="2"/>
      <c r="P225" s="2"/>
      <c r="Q225" s="2"/>
    </row>
    <row r="226" thickTop="1">
      <c r="A226" s="9"/>
      <c r="B226" s="41">
        <v>37</v>
      </c>
      <c r="C226" s="42" t="s">
        <v>235</v>
      </c>
      <c r="D226" s="42"/>
      <c r="E226" s="42" t="s">
        <v>236</v>
      </c>
      <c r="F226" s="42" t="s">
        <v>10</v>
      </c>
      <c r="G226" s="43" t="s">
        <v>130</v>
      </c>
      <c r="H226" s="54">
        <v>349.93799999999999</v>
      </c>
      <c r="I226" s="55">
        <v>0</v>
      </c>
      <c r="J226" s="56">
        <v>0</v>
      </c>
      <c r="K226" s="57">
        <v>0.20999999999999999</v>
      </c>
      <c r="L226" s="58">
        <v>0</v>
      </c>
      <c r="M226" s="12"/>
      <c r="N226" s="2"/>
      <c r="O226" s="2"/>
      <c r="P226" s="2"/>
      <c r="Q226" s="3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48" t="s">
        <v>47</v>
      </c>
      <c r="C227" s="1"/>
      <c r="D227" s="1"/>
      <c r="E227" s="49" t="s">
        <v>10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8" t="s">
        <v>49</v>
      </c>
      <c r="C228" s="1"/>
      <c r="D228" s="1"/>
      <c r="E228" s="49" t="s">
        <v>324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51</v>
      </c>
      <c r="C229" s="1"/>
      <c r="D229" s="1"/>
      <c r="E229" s="49" t="s">
        <v>234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thickBot="1">
      <c r="A230" s="9"/>
      <c r="B230" s="50" t="s">
        <v>53</v>
      </c>
      <c r="C230" s="51"/>
      <c r="D230" s="51"/>
      <c r="E230" s="52" t="s">
        <v>54</v>
      </c>
      <c r="F230" s="51"/>
      <c r="G230" s="51"/>
      <c r="H230" s="53"/>
      <c r="I230" s="51"/>
      <c r="J230" s="53"/>
      <c r="K230" s="51"/>
      <c r="L230" s="51"/>
      <c r="M230" s="12"/>
      <c r="N230" s="2"/>
      <c r="O230" s="2"/>
      <c r="P230" s="2"/>
      <c r="Q230" s="2"/>
    </row>
    <row r="231" thickTop="1">
      <c r="A231" s="9"/>
      <c r="B231" s="41">
        <v>38</v>
      </c>
      <c r="C231" s="42" t="s">
        <v>237</v>
      </c>
      <c r="D231" s="42"/>
      <c r="E231" s="42" t="s">
        <v>238</v>
      </c>
      <c r="F231" s="42" t="s">
        <v>10</v>
      </c>
      <c r="G231" s="43" t="s">
        <v>115</v>
      </c>
      <c r="H231" s="54">
        <v>111.5</v>
      </c>
      <c r="I231" s="55">
        <v>0</v>
      </c>
      <c r="J231" s="56">
        <v>0</v>
      </c>
      <c r="K231" s="57">
        <v>0.20999999999999999</v>
      </c>
      <c r="L231" s="58"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47</v>
      </c>
      <c r="C232" s="1"/>
      <c r="D232" s="1"/>
      <c r="E232" s="49" t="s">
        <v>239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49</v>
      </c>
      <c r="C233" s="1"/>
      <c r="D233" s="1"/>
      <c r="E233" s="49" t="s">
        <v>325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51</v>
      </c>
      <c r="C234" s="1"/>
      <c r="D234" s="1"/>
      <c r="E234" s="49" t="s">
        <v>241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53</v>
      </c>
      <c r="C235" s="51"/>
      <c r="D235" s="51"/>
      <c r="E235" s="52" t="s">
        <v>54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>
      <c r="A236" s="9"/>
      <c r="B236" s="41">
        <v>39</v>
      </c>
      <c r="C236" s="42" t="s">
        <v>237</v>
      </c>
      <c r="D236" s="42">
        <v>1</v>
      </c>
      <c r="E236" s="42" t="s">
        <v>238</v>
      </c>
      <c r="F236" s="42" t="s">
        <v>10</v>
      </c>
      <c r="G236" s="43" t="s">
        <v>115</v>
      </c>
      <c r="H236" s="54">
        <v>24.600000000000001</v>
      </c>
      <c r="I236" s="55">
        <v>0</v>
      </c>
      <c r="J236" s="56">
        <v>0</v>
      </c>
      <c r="K236" s="57">
        <v>0.20999999999999999</v>
      </c>
      <c r="L236" s="58"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47</v>
      </c>
      <c r="C237" s="1"/>
      <c r="D237" s="1"/>
      <c r="E237" s="49" t="s">
        <v>242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>
      <c r="A238" s="9"/>
      <c r="B238" s="48" t="s">
        <v>49</v>
      </c>
      <c r="C238" s="1"/>
      <c r="D238" s="1"/>
      <c r="E238" s="49" t="s">
        <v>326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51</v>
      </c>
      <c r="C239" s="1"/>
      <c r="D239" s="1"/>
      <c r="E239" s="49" t="s">
        <v>241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>
      <c r="A240" s="9"/>
      <c r="B240" s="50" t="s">
        <v>53</v>
      </c>
      <c r="C240" s="51"/>
      <c r="D240" s="51"/>
      <c r="E240" s="52" t="s">
        <v>54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>
      <c r="A241" s="9"/>
      <c r="B241" s="41">
        <v>40</v>
      </c>
      <c r="C241" s="42" t="s">
        <v>248</v>
      </c>
      <c r="D241" s="42"/>
      <c r="E241" s="42" t="s">
        <v>249</v>
      </c>
      <c r="F241" s="42" t="s">
        <v>10</v>
      </c>
      <c r="G241" s="43" t="s">
        <v>115</v>
      </c>
      <c r="H241" s="54">
        <v>10.4</v>
      </c>
      <c r="I241" s="55">
        <v>0</v>
      </c>
      <c r="J241" s="56">
        <v>0</v>
      </c>
      <c r="K241" s="57">
        <v>0.20999999999999999</v>
      </c>
      <c r="L241" s="58">
        <v>0</v>
      </c>
      <c r="M241" s="12"/>
      <c r="N241" s="2"/>
      <c r="O241" s="2"/>
      <c r="P241" s="2"/>
      <c r="Q241" s="33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48" t="s">
        <v>47</v>
      </c>
      <c r="C242" s="1"/>
      <c r="D242" s="1"/>
      <c r="E242" s="49" t="s">
        <v>10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>
      <c r="A243" s="9"/>
      <c r="B243" s="48" t="s">
        <v>49</v>
      </c>
      <c r="C243" s="1"/>
      <c r="D243" s="1"/>
      <c r="E243" s="49" t="s">
        <v>290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8" t="s">
        <v>51</v>
      </c>
      <c r="C244" s="1"/>
      <c r="D244" s="1"/>
      <c r="E244" s="49" t="s">
        <v>250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 thickBot="1">
      <c r="A245" s="9"/>
      <c r="B245" s="50" t="s">
        <v>53</v>
      </c>
      <c r="C245" s="51"/>
      <c r="D245" s="51"/>
      <c r="E245" s="52" t="s">
        <v>54</v>
      </c>
      <c r="F245" s="51"/>
      <c r="G245" s="51"/>
      <c r="H245" s="53"/>
      <c r="I245" s="51"/>
      <c r="J245" s="53"/>
      <c r="K245" s="51"/>
      <c r="L245" s="51"/>
      <c r="M245" s="12"/>
      <c r="N245" s="2"/>
      <c r="O245" s="2"/>
      <c r="P245" s="2"/>
      <c r="Q245" s="2"/>
    </row>
    <row r="246" thickTop="1">
      <c r="A246" s="9"/>
      <c r="B246" s="41">
        <v>41</v>
      </c>
      <c r="C246" s="42" t="s">
        <v>251</v>
      </c>
      <c r="D246" s="42"/>
      <c r="E246" s="42" t="s">
        <v>252</v>
      </c>
      <c r="F246" s="42" t="s">
        <v>10</v>
      </c>
      <c r="G246" s="43" t="s">
        <v>115</v>
      </c>
      <c r="H246" s="54">
        <v>10.5</v>
      </c>
      <c r="I246" s="55">
        <v>0</v>
      </c>
      <c r="J246" s="56">
        <v>0</v>
      </c>
      <c r="K246" s="57">
        <v>0.20999999999999999</v>
      </c>
      <c r="L246" s="58">
        <v>0</v>
      </c>
      <c r="M246" s="12"/>
      <c r="N246" s="2"/>
      <c r="O246" s="2"/>
      <c r="P246" s="2"/>
      <c r="Q246" s="33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48" t="s">
        <v>47</v>
      </c>
      <c r="C247" s="1"/>
      <c r="D247" s="1"/>
      <c r="E247" s="49" t="s">
        <v>253</v>
      </c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>
      <c r="A248" s="9"/>
      <c r="B248" s="48" t="s">
        <v>49</v>
      </c>
      <c r="C248" s="1"/>
      <c r="D248" s="1"/>
      <c r="E248" s="49" t="s">
        <v>254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51</v>
      </c>
      <c r="C249" s="1"/>
      <c r="D249" s="1"/>
      <c r="E249" s="49" t="s">
        <v>255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 thickBot="1">
      <c r="A250" s="9"/>
      <c r="B250" s="50" t="s">
        <v>53</v>
      </c>
      <c r="C250" s="51"/>
      <c r="D250" s="51"/>
      <c r="E250" s="52" t="s">
        <v>54</v>
      </c>
      <c r="F250" s="51"/>
      <c r="G250" s="51"/>
      <c r="H250" s="53"/>
      <c r="I250" s="51"/>
      <c r="J250" s="53"/>
      <c r="K250" s="51"/>
      <c r="L250" s="51"/>
      <c r="M250" s="12"/>
      <c r="N250" s="2"/>
      <c r="O250" s="2"/>
      <c r="P250" s="2"/>
      <c r="Q250" s="2"/>
    </row>
    <row r="251" thickTop="1">
      <c r="A251" s="9"/>
      <c r="B251" s="41">
        <v>42</v>
      </c>
      <c r="C251" s="42" t="s">
        <v>256</v>
      </c>
      <c r="D251" s="42"/>
      <c r="E251" s="42" t="s">
        <v>257</v>
      </c>
      <c r="F251" s="42" t="s">
        <v>10</v>
      </c>
      <c r="G251" s="43" t="s">
        <v>93</v>
      </c>
      <c r="H251" s="54">
        <v>8.0850000000000009</v>
      </c>
      <c r="I251" s="55">
        <v>0</v>
      </c>
      <c r="J251" s="56">
        <v>0</v>
      </c>
      <c r="K251" s="57">
        <v>0.20999999999999999</v>
      </c>
      <c r="L251" s="58">
        <v>0</v>
      </c>
      <c r="M251" s="12"/>
      <c r="N251" s="2"/>
      <c r="O251" s="2"/>
      <c r="P251" s="2"/>
      <c r="Q251" s="33">
        <f>IF(ISNUMBER(K251),IF(H251&gt;0,IF(I251&gt;0,J251,0),0),0)</f>
        <v>0</v>
      </c>
      <c r="R251" s="27">
        <f>IF(ISNUMBER(K251)=FALSE,J251,0)</f>
        <v>0</v>
      </c>
    </row>
    <row r="252">
      <c r="A252" s="9"/>
      <c r="B252" s="48" t="s">
        <v>47</v>
      </c>
      <c r="C252" s="1"/>
      <c r="D252" s="1"/>
      <c r="E252" s="49" t="s">
        <v>10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>
      <c r="A253" s="9"/>
      <c r="B253" s="48" t="s">
        <v>49</v>
      </c>
      <c r="C253" s="1"/>
      <c r="D253" s="1"/>
      <c r="E253" s="49" t="s">
        <v>327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51</v>
      </c>
      <c r="C254" s="1"/>
      <c r="D254" s="1"/>
      <c r="E254" s="49" t="s">
        <v>259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 thickBot="1">
      <c r="A255" s="9"/>
      <c r="B255" s="50" t="s">
        <v>53</v>
      </c>
      <c r="C255" s="51"/>
      <c r="D255" s="51"/>
      <c r="E255" s="52" t="s">
        <v>54</v>
      </c>
      <c r="F255" s="51"/>
      <c r="G255" s="51"/>
      <c r="H255" s="53"/>
      <c r="I255" s="51"/>
      <c r="J255" s="53"/>
      <c r="K255" s="51"/>
      <c r="L255" s="51"/>
      <c r="M255" s="12"/>
      <c r="N255" s="2"/>
      <c r="O255" s="2"/>
      <c r="P255" s="2"/>
      <c r="Q255" s="2"/>
    </row>
    <row r="256" thickTop="1">
      <c r="A256" s="9"/>
      <c r="B256" s="41">
        <v>43</v>
      </c>
      <c r="C256" s="42" t="s">
        <v>260</v>
      </c>
      <c r="D256" s="42"/>
      <c r="E256" s="42" t="s">
        <v>261</v>
      </c>
      <c r="F256" s="42" t="s">
        <v>10</v>
      </c>
      <c r="G256" s="43" t="s">
        <v>93</v>
      </c>
      <c r="H256" s="54">
        <v>8</v>
      </c>
      <c r="I256" s="55">
        <v>0</v>
      </c>
      <c r="J256" s="56">
        <v>0</v>
      </c>
      <c r="K256" s="57">
        <v>0.20999999999999999</v>
      </c>
      <c r="L256" s="58">
        <v>0</v>
      </c>
      <c r="M256" s="12"/>
      <c r="N256" s="2"/>
      <c r="O256" s="2"/>
      <c r="P256" s="2"/>
      <c r="Q256" s="33">
        <f>IF(ISNUMBER(K256),IF(H256&gt;0,IF(I256&gt;0,J256,0),0),0)</f>
        <v>0</v>
      </c>
      <c r="R256" s="27">
        <f>IF(ISNUMBER(K256)=FALSE,J256,0)</f>
        <v>0</v>
      </c>
    </row>
    <row r="257">
      <c r="A257" s="9"/>
      <c r="B257" s="48" t="s">
        <v>47</v>
      </c>
      <c r="C257" s="1"/>
      <c r="D257" s="1"/>
      <c r="E257" s="49" t="s">
        <v>10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>
      <c r="A258" s="9"/>
      <c r="B258" s="48" t="s">
        <v>49</v>
      </c>
      <c r="C258" s="1"/>
      <c r="D258" s="1"/>
      <c r="E258" s="49" t="s">
        <v>328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51</v>
      </c>
      <c r="C259" s="1"/>
      <c r="D259" s="1"/>
      <c r="E259" s="49" t="s">
        <v>259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 thickBot="1">
      <c r="A260" s="9"/>
      <c r="B260" s="50" t="s">
        <v>53</v>
      </c>
      <c r="C260" s="51"/>
      <c r="D260" s="51"/>
      <c r="E260" s="52" t="s">
        <v>54</v>
      </c>
      <c r="F260" s="51"/>
      <c r="G260" s="51"/>
      <c r="H260" s="53"/>
      <c r="I260" s="51"/>
      <c r="J260" s="53"/>
      <c r="K260" s="51"/>
      <c r="L260" s="51"/>
      <c r="M260" s="12"/>
      <c r="N260" s="2"/>
      <c r="O260" s="2"/>
      <c r="P260" s="2"/>
      <c r="Q260" s="2"/>
    </row>
    <row r="261" thickTop="1">
      <c r="A261" s="9"/>
      <c r="B261" s="41">
        <v>44</v>
      </c>
      <c r="C261" s="42" t="s">
        <v>268</v>
      </c>
      <c r="D261" s="42"/>
      <c r="E261" s="42" t="s">
        <v>269</v>
      </c>
      <c r="F261" s="42" t="s">
        <v>10</v>
      </c>
      <c r="G261" s="43" t="s">
        <v>115</v>
      </c>
      <c r="H261" s="54">
        <v>43.600000000000001</v>
      </c>
      <c r="I261" s="55">
        <v>0</v>
      </c>
      <c r="J261" s="56">
        <v>0</v>
      </c>
      <c r="K261" s="57">
        <v>0.20999999999999999</v>
      </c>
      <c r="L261" s="58">
        <v>0</v>
      </c>
      <c r="M261" s="12"/>
      <c r="N261" s="2"/>
      <c r="O261" s="2"/>
      <c r="P261" s="2"/>
      <c r="Q261" s="33">
        <f>IF(ISNUMBER(K261),IF(H261&gt;0,IF(I261&gt;0,J261,0),0),0)</f>
        <v>0</v>
      </c>
      <c r="R261" s="27">
        <f>IF(ISNUMBER(K261)=FALSE,J261,0)</f>
        <v>0</v>
      </c>
    </row>
    <row r="262">
      <c r="A262" s="9"/>
      <c r="B262" s="48" t="s">
        <v>47</v>
      </c>
      <c r="C262" s="1"/>
      <c r="D262" s="1"/>
      <c r="E262" s="49" t="s">
        <v>270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>
      <c r="A263" s="9"/>
      <c r="B263" s="48" t="s">
        <v>49</v>
      </c>
      <c r="C263" s="1"/>
      <c r="D263" s="1"/>
      <c r="E263" s="49" t="s">
        <v>329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51</v>
      </c>
      <c r="C264" s="1"/>
      <c r="D264" s="1"/>
      <c r="E264" s="49" t="s">
        <v>267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 thickBot="1">
      <c r="A265" s="9"/>
      <c r="B265" s="50" t="s">
        <v>53</v>
      </c>
      <c r="C265" s="51"/>
      <c r="D265" s="51"/>
      <c r="E265" s="52" t="s">
        <v>54</v>
      </c>
      <c r="F265" s="51"/>
      <c r="G265" s="51"/>
      <c r="H265" s="53"/>
      <c r="I265" s="51"/>
      <c r="J265" s="53"/>
      <c r="K265" s="51"/>
      <c r="L265" s="51"/>
      <c r="M265" s="12"/>
      <c r="N265" s="2"/>
      <c r="O265" s="2"/>
      <c r="P265" s="2"/>
      <c r="Q265" s="2"/>
    </row>
    <row r="266" thickTop="1">
      <c r="A266" s="9"/>
      <c r="B266" s="41">
        <v>45</v>
      </c>
      <c r="C266" s="42" t="s">
        <v>272</v>
      </c>
      <c r="D266" s="42"/>
      <c r="E266" s="42" t="s">
        <v>273</v>
      </c>
      <c r="F266" s="42" t="s">
        <v>10</v>
      </c>
      <c r="G266" s="43" t="s">
        <v>115</v>
      </c>
      <c r="H266" s="54">
        <v>64.5</v>
      </c>
      <c r="I266" s="55">
        <v>0</v>
      </c>
      <c r="J266" s="56">
        <v>0</v>
      </c>
      <c r="K266" s="57">
        <v>0.20999999999999999</v>
      </c>
      <c r="L266" s="58">
        <v>0</v>
      </c>
      <c r="M266" s="12"/>
      <c r="N266" s="2"/>
      <c r="O266" s="2"/>
      <c r="P266" s="2"/>
      <c r="Q266" s="33">
        <f>IF(ISNUMBER(K266),IF(H266&gt;0,IF(I266&gt;0,J266,0),0),0)</f>
        <v>0</v>
      </c>
      <c r="R266" s="27">
        <f>IF(ISNUMBER(K266)=FALSE,J266,0)</f>
        <v>0</v>
      </c>
    </row>
    <row r="267">
      <c r="A267" s="9"/>
      <c r="B267" s="48" t="s">
        <v>47</v>
      </c>
      <c r="C267" s="1"/>
      <c r="D267" s="1"/>
      <c r="E267" s="49" t="s">
        <v>270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>
      <c r="A268" s="9"/>
      <c r="B268" s="48" t="s">
        <v>49</v>
      </c>
      <c r="C268" s="1"/>
      <c r="D268" s="1"/>
      <c r="E268" s="49" t="s">
        <v>330</v>
      </c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8" t="s">
        <v>51</v>
      </c>
      <c r="C269" s="1"/>
      <c r="D269" s="1"/>
      <c r="E269" s="49" t="s">
        <v>267</v>
      </c>
      <c r="F269" s="1"/>
      <c r="G269" s="1"/>
      <c r="H269" s="40"/>
      <c r="I269" s="1"/>
      <c r="J269" s="40"/>
      <c r="K269" s="1"/>
      <c r="L269" s="1"/>
      <c r="M269" s="12"/>
      <c r="N269" s="2"/>
      <c r="O269" s="2"/>
      <c r="P269" s="2"/>
      <c r="Q269" s="2"/>
    </row>
    <row r="270" thickBot="1">
      <c r="A270" s="9"/>
      <c r="B270" s="50" t="s">
        <v>53</v>
      </c>
      <c r="C270" s="51"/>
      <c r="D270" s="51"/>
      <c r="E270" s="52" t="s">
        <v>54</v>
      </c>
      <c r="F270" s="51"/>
      <c r="G270" s="51"/>
      <c r="H270" s="53"/>
      <c r="I270" s="51"/>
      <c r="J270" s="53"/>
      <c r="K270" s="51"/>
      <c r="L270" s="51"/>
      <c r="M270" s="12"/>
      <c r="N270" s="2"/>
      <c r="O270" s="2"/>
      <c r="P270" s="2"/>
      <c r="Q270" s="2"/>
    </row>
    <row r="271" thickTop="1" thickBot="1" ht="25" customHeight="1">
      <c r="A271" s="9"/>
      <c r="B271" s="1"/>
      <c r="C271" s="59">
        <v>9</v>
      </c>
      <c r="D271" s="1"/>
      <c r="E271" s="59" t="s">
        <v>90</v>
      </c>
      <c r="F271" s="1"/>
      <c r="G271" s="60" t="s">
        <v>80</v>
      </c>
      <c r="H271" s="61">
        <v>0</v>
      </c>
      <c r="I271" s="60" t="s">
        <v>81</v>
      </c>
      <c r="J271" s="62">
        <f>(L271-H271)</f>
        <v>0</v>
      </c>
      <c r="K271" s="60" t="s">
        <v>82</v>
      </c>
      <c r="L271" s="63">
        <v>0</v>
      </c>
      <c r="M271" s="12"/>
      <c r="N271" s="2"/>
      <c r="O271" s="2"/>
      <c r="P271" s="2"/>
      <c r="Q271" s="33">
        <f>0+Q206+Q211+Q216+Q221+Q226+Q231+Q236+Q241+Q246+Q251+Q256+Q261+Q266</f>
        <v>0</v>
      </c>
      <c r="R271" s="27">
        <f>0+R206+R211+R216+R221+R226+R231+R236+R241+R246+R251+R256+R261+R266</f>
        <v>0</v>
      </c>
      <c r="S271" s="64">
        <f>Q271*(1+J271)+R271</f>
        <v>0</v>
      </c>
    </row>
    <row r="272" thickTop="1" thickBot="1" ht="25" customHeight="1">
      <c r="A272" s="9"/>
      <c r="B272" s="65"/>
      <c r="C272" s="65"/>
      <c r="D272" s="65"/>
      <c r="E272" s="65"/>
      <c r="F272" s="65"/>
      <c r="G272" s="66" t="s">
        <v>83</v>
      </c>
      <c r="H272" s="67">
        <v>0</v>
      </c>
      <c r="I272" s="66" t="s">
        <v>84</v>
      </c>
      <c r="J272" s="68">
        <v>0</v>
      </c>
      <c r="K272" s="66" t="s">
        <v>85</v>
      </c>
      <c r="L272" s="69">
        <v>0</v>
      </c>
      <c r="M272" s="12"/>
      <c r="N272" s="2"/>
      <c r="O272" s="2"/>
      <c r="P272" s="2"/>
      <c r="Q272" s="2"/>
    </row>
    <row r="273">
      <c r="A273" s="13"/>
      <c r="B273" s="4"/>
      <c r="C273" s="4"/>
      <c r="D273" s="4"/>
      <c r="E273" s="4"/>
      <c r="F273" s="4"/>
      <c r="G273" s="4"/>
      <c r="H273" s="70"/>
      <c r="I273" s="4"/>
      <c r="J273" s="70"/>
      <c r="K273" s="4"/>
      <c r="L273" s="4"/>
      <c r="M273" s="14"/>
      <c r="N273" s="2"/>
      <c r="O273" s="2"/>
      <c r="P273" s="2"/>
      <c r="Q273" s="2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"/>
      <c r="O274" s="2"/>
      <c r="P274" s="2"/>
      <c r="Q274" s="2"/>
    </row>
  </sheetData>
  <mergeCells count="20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53:L5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131:L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4:L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97:L197"/>
    <mergeCell ref="B199:D199"/>
    <mergeCell ref="B200:D200"/>
    <mergeCell ref="B201:D201"/>
    <mergeCell ref="B202:D202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05:L205"/>
  </mergeCells>
  <pageMargins left="0.39375" right="0.39375" top="0.5902778" bottom="0.39375" header="0.1965278" footer="0.1576389"/>
  <pageSetup paperSize="9" orientation="portrait" fitToHeight="0"/>
  <headerFooter>
    <oddFooter>&amp;LOTSKP 2024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msvarc</cp:lastModifiedBy>
  <dcterms:modified xsi:type="dcterms:W3CDTF">2025-02-03T05:57:46Z</dcterms:modified>
</cp:coreProperties>
</file>